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activeTab="0"/>
  </bookViews>
  <sheets>
    <sheet name="MU14 Gr.1" sheetId="1" r:id="rId1"/>
    <sheet name="MU14 Gr.2" sheetId="2" r:id="rId2"/>
    <sheet name="JU13 Gr.3" sheetId="3" r:id="rId3"/>
    <sheet name="JU13 Gr.4" sheetId="4" r:id="rId4"/>
    <sheet name="JU13 Gr.5" sheetId="5" r:id="rId5"/>
    <sheet name="JU13 Gr.6" sheetId="6" r:id="rId6"/>
    <sheet name="JU13 Gr.7" sheetId="7" r:id="rId7"/>
    <sheet name="JU13 Gr.8" sheetId="8" r:id="rId8"/>
    <sheet name="JU13 Gr.9" sheetId="9" r:id="rId9"/>
    <sheet name="JU13 Gr.10" sheetId="10" r:id="rId10"/>
    <sheet name="JU11 Gr.12" sheetId="11" r:id="rId11"/>
    <sheet name="JU11 Gr.13" sheetId="12" r:id="rId12"/>
    <sheet name="JU11 Gr.14" sheetId="13" r:id="rId13"/>
    <sheet name="JU11 Gr.15" sheetId="14" r:id="rId14"/>
    <sheet name="JU11 Gr.16" sheetId="15" r:id="rId15"/>
    <sheet name="JU11 Gr.17" sheetId="16" r:id="rId16"/>
    <sheet name="JU11 Gr.18" sheetId="17" r:id="rId17"/>
    <sheet name="JU11 Gr.19" sheetId="18" r:id="rId18"/>
    <sheet name="JU12 Gr.20" sheetId="19" r:id="rId19"/>
    <sheet name="JU12 Gr.21" sheetId="20" r:id="rId20"/>
    <sheet name="JU12 Gr.22" sheetId="21" r:id="rId21"/>
    <sheet name="JU12 Gr.23" sheetId="22" r:id="rId22"/>
    <sheet name="JU12 Gr.24" sheetId="23" r:id="rId23"/>
    <sheet name="JU12 Gr.25" sheetId="24" r:id="rId24"/>
    <sheet name="JU12 Gr.26" sheetId="25" r:id="rId25"/>
    <sheet name="MU13 Gr.27" sheetId="26" r:id="rId26"/>
    <sheet name="MU13 Gr.28" sheetId="27" r:id="rId27"/>
    <sheet name="MU13 Gr.29" sheetId="28" r:id="rId28"/>
    <sheet name="MU12 Gr.30" sheetId="29" r:id="rId29"/>
    <sheet name="MU12 Gr.31" sheetId="30" r:id="rId30"/>
    <sheet name="MU15 Gr.32" sheetId="31" r:id="rId31"/>
    <sheet name="MU11 Gr.33" sheetId="32" r:id="rId32"/>
    <sheet name="MU11 Gr.34" sheetId="33" r:id="rId33"/>
    <sheet name="MU11 Gr.35" sheetId="34" r:id="rId34"/>
  </sheets>
  <externalReferences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<sst xmlns="http://schemas.openxmlformats.org/spreadsheetml/2006/main" count="4824" uniqueCount="290">
  <si>
    <t>Nr</t>
  </si>
  <si>
    <t>Name</t>
  </si>
  <si>
    <t>:</t>
  </si>
  <si>
    <t>Erg.</t>
  </si>
  <si>
    <t>-</t>
  </si>
  <si>
    <t>Veranstaltung:</t>
  </si>
  <si>
    <t>Runde 1:</t>
  </si>
  <si>
    <t>Runde 2</t>
  </si>
  <si>
    <t>Runde 3</t>
  </si>
  <si>
    <t>Runde 4</t>
  </si>
  <si>
    <t>Runde 5</t>
  </si>
  <si>
    <t>Runde 6</t>
  </si>
  <si>
    <t>Runde 7</t>
  </si>
  <si>
    <t>Punkte</t>
  </si>
  <si>
    <t>Sätze</t>
  </si>
  <si>
    <t>Platz</t>
  </si>
  <si>
    <t>Tabelle:</t>
  </si>
  <si>
    <t>Verein</t>
  </si>
  <si>
    <t>Gruppe 01</t>
  </si>
  <si>
    <t>Mädchen U14-Qual.-RLT 2007</t>
  </si>
  <si>
    <t>1. Runde</t>
  </si>
  <si>
    <t>2. Runde</t>
  </si>
  <si>
    <t>3. Runde</t>
  </si>
  <si>
    <t>4. Runde</t>
  </si>
  <si>
    <t>5. Runde</t>
  </si>
  <si>
    <t>Tabelle</t>
  </si>
  <si>
    <t>Diff.</t>
  </si>
  <si>
    <t>Gruppe 02</t>
  </si>
  <si>
    <t>Jungen U13-Qual.-RLT 2007</t>
  </si>
  <si>
    <t>Gruppe 03</t>
  </si>
  <si>
    <t>Gruppe 04</t>
  </si>
  <si>
    <t>Gruppe 05</t>
  </si>
  <si>
    <t>Gruppe 06</t>
  </si>
  <si>
    <t>Gruppe 07</t>
  </si>
  <si>
    <t>Gruppe 08</t>
  </si>
  <si>
    <t>Gruppe 09</t>
  </si>
  <si>
    <t>Gruppe 10</t>
  </si>
  <si>
    <t>Gruppe 12</t>
  </si>
  <si>
    <t>Jungen U11-Qual.-RLT 2007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</si>
  <si>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</si>
  <si>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</si>
  <si>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</si>
  <si>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</si>
  <si>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</si>
  <si>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</si>
  <si>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</si>
  <si>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</si>
  <si>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Jungen U12-Qual.-RLT 2007</t>
  </si>
  <si>
    <t>Gruppe 21</t>
  </si>
  <si>
    <t>Gruppe 22</t>
  </si>
  <si>
    <t>Gruppe 23</t>
  </si>
  <si>
    <t>Gruppe 24</t>
  </si>
  <si>
    <t>Gruppe 25</t>
  </si>
  <si>
    <t>Gruppe 26</t>
  </si>
  <si>
    <t>Mädchen U13-Qual.-RLT 2007</t>
  </si>
  <si>
    <t>Gruppe 27</t>
  </si>
  <si>
    <t>Gruppe 28</t>
  </si>
  <si>
    <t>Gruppe 29</t>
  </si>
  <si>
    <t>Gruppe 30</t>
  </si>
  <si>
    <t>Mädchen U12-Qual.-RLT 2007</t>
  </si>
  <si>
    <t>Gruppe 31</t>
  </si>
  <si>
    <t>Gruppe 32</t>
  </si>
  <si>
    <t>Mädchen U15-Qual.-RLT 2007</t>
  </si>
  <si>
    <t>Mädchen U11-Qual.-RLT 2007</t>
  </si>
  <si>
    <t>Gruppe 33</t>
  </si>
  <si>
    <t>Gruppe 34</t>
  </si>
  <si>
    <t>Gruppe 35</t>
  </si>
  <si>
    <t>Plich, Nicole</t>
  </si>
  <si>
    <t>VfL Neckargartach</t>
  </si>
  <si>
    <t>Richter, Kathrin</t>
  </si>
  <si>
    <t>Erkert, Natalie</t>
  </si>
  <si>
    <t>TSV Erlenbach</t>
  </si>
  <si>
    <t>Schiffmann, Alice</t>
  </si>
  <si>
    <t>TTC Widdern</t>
  </si>
  <si>
    <t>Zürn, Lisa</t>
  </si>
  <si>
    <t>TTC Gochsen</t>
  </si>
  <si>
    <t>Mayer, Miriam</t>
  </si>
  <si>
    <t>TSV Untereisesheim</t>
  </si>
  <si>
    <t>Geigenberger, Lisa</t>
  </si>
  <si>
    <t>TSG Heilbronn</t>
  </si>
  <si>
    <t>Goethner, Vanessa</t>
  </si>
  <si>
    <t>TGV E. Beilstein</t>
  </si>
  <si>
    <t>Mohr, Melanie</t>
  </si>
  <si>
    <t>SV Neckarsulm</t>
  </si>
  <si>
    <t>Jochum, Laura</t>
  </si>
  <si>
    <t>TG Offenau</t>
  </si>
  <si>
    <t>Blumrich, Ellen</t>
  </si>
  <si>
    <t>Spfr Neckarsulm</t>
  </si>
  <si>
    <t>Hessenthaler, Kathrin</t>
  </si>
  <si>
    <t>Reuther, Carina</t>
  </si>
  <si>
    <t>Kaya, Yonca- Rabea</t>
  </si>
  <si>
    <t>Yonca-Rabea</t>
  </si>
  <si>
    <t>Akinwale, Kimberly</t>
  </si>
  <si>
    <t>Scholl, Nathalie</t>
  </si>
  <si>
    <t>Hamberger, Sophia</t>
  </si>
  <si>
    <t>Beez, Franziska</t>
  </si>
  <si>
    <t>Krysl, Marleen</t>
  </si>
  <si>
    <t>Voß, Julia</t>
  </si>
  <si>
    <t>Friedrichshaller SV</t>
  </si>
  <si>
    <t>Knochenhauer, Elena</t>
  </si>
  <si>
    <t>Köberl, Patricia</t>
  </si>
  <si>
    <t>Sommer, Denise</t>
  </si>
  <si>
    <t>Spfr Neckarwestheim</t>
  </si>
  <si>
    <t>Tezer, Beyza</t>
  </si>
  <si>
    <t>TSV Weinsberg</t>
  </si>
  <si>
    <t>Prüller, Kim</t>
  </si>
  <si>
    <t>Rusic, Jennifer</t>
  </si>
  <si>
    <t>Irmak, Isra</t>
  </si>
  <si>
    <t>Hartl, Anke</t>
  </si>
  <si>
    <t>Sendelbach, Julia</t>
  </si>
  <si>
    <t>Tezer, Tuba</t>
  </si>
  <si>
    <t>Pierro, Josephine</t>
  </si>
  <si>
    <t>Hildebrandt, Yvette</t>
  </si>
  <si>
    <t>Radu, Cindy</t>
  </si>
  <si>
    <t>TSB Horkheim</t>
  </si>
  <si>
    <t>Osenbrück, Maren</t>
  </si>
  <si>
    <t>Ost, Julia</t>
  </si>
  <si>
    <t>Fabriz, Sina</t>
  </si>
  <si>
    <t>Häffner, Pia</t>
  </si>
  <si>
    <t>Wilder, Dorothee</t>
  </si>
  <si>
    <t>Rössle, Mareike</t>
  </si>
  <si>
    <t>Ortwein, Natalie</t>
  </si>
  <si>
    <t>Großkinsky, Melina</t>
  </si>
  <si>
    <t>Pierro, Marie-Louise</t>
  </si>
  <si>
    <t>Mähner, Carolina</t>
  </si>
  <si>
    <t>Rumbolz, Emilie</t>
  </si>
  <si>
    <t>Schüfer, Hannah</t>
  </si>
  <si>
    <t>SV Neckrsulm</t>
  </si>
  <si>
    <t>Wacker, Melanie</t>
  </si>
  <si>
    <t>Diefenbach, Natalie</t>
  </si>
  <si>
    <t>Pfitzenmayer, Franziska</t>
  </si>
  <si>
    <t>Grosch, Franziska</t>
  </si>
  <si>
    <t>Begovic, Lara</t>
  </si>
  <si>
    <t>TSV Talheim</t>
  </si>
  <si>
    <t>Walter, Madeleine</t>
  </si>
  <si>
    <t>Sptr Neckarwestheim</t>
  </si>
  <si>
    <t>Güc, Deniz</t>
  </si>
  <si>
    <t>Kurz Michelle</t>
  </si>
  <si>
    <t>TSV Stetten</t>
  </si>
  <si>
    <t>Prüller, Michaela</t>
  </si>
  <si>
    <t>Weitzsäcker, Tamara</t>
  </si>
  <si>
    <t>Epple, Pia</t>
  </si>
  <si>
    <t>Böhringer, Marita</t>
  </si>
  <si>
    <t>Mayer, Tom</t>
  </si>
  <si>
    <t>Haller, Christian</t>
  </si>
  <si>
    <t>Meier, Tobias</t>
  </si>
  <si>
    <t>Osdfeld, Patrick</t>
  </si>
  <si>
    <t>Lemke, Niklas</t>
  </si>
  <si>
    <t>Hankel, Tim</t>
  </si>
  <si>
    <t>Stähle, Tobias</t>
  </si>
  <si>
    <t>Wolf, Marco</t>
  </si>
  <si>
    <t>Messner, Julian</t>
  </si>
  <si>
    <t>Drauz, Simon</t>
  </si>
  <si>
    <t>Schuch, Luca</t>
  </si>
  <si>
    <t>Gevorgyan, Serob</t>
  </si>
  <si>
    <t>Joerke, Marcel</t>
  </si>
  <si>
    <t>Hay, Robin</t>
  </si>
  <si>
    <t>Fink, Moritz</t>
  </si>
  <si>
    <t>Weitzel, Jan</t>
  </si>
  <si>
    <t>Meier, Michael</t>
  </si>
  <si>
    <t>Bindereif, Jan</t>
  </si>
  <si>
    <t>Stang, Thomas</t>
  </si>
  <si>
    <t>Bergelt, Christian</t>
  </si>
  <si>
    <t>Steinbach, Johannes</t>
  </si>
  <si>
    <t>Ralli, Ruben</t>
  </si>
  <si>
    <t>Giebler, Daniel</t>
  </si>
  <si>
    <t>Rössle, Hendrik</t>
  </si>
  <si>
    <t>Kossinow, Maxim</t>
  </si>
  <si>
    <t>SC Amorbach</t>
  </si>
  <si>
    <t>Rodinger, Patrick</t>
  </si>
  <si>
    <t>SG Gundelsheim</t>
  </si>
  <si>
    <t>Schneider, Alexander</t>
  </si>
  <si>
    <t>Hadlaczky, Thomas</t>
  </si>
  <si>
    <t>Seimen, Marcel</t>
  </si>
  <si>
    <t>Schiemer, Christian</t>
  </si>
  <si>
    <t>Burkart, Jochen</t>
  </si>
  <si>
    <t>Dorn, Adrian</t>
  </si>
  <si>
    <t>Spvgg Eschenau</t>
  </si>
  <si>
    <t>Wirth, Timo</t>
  </si>
  <si>
    <t>Heilmann, Luis</t>
  </si>
  <si>
    <t>Kallis, Nicolai</t>
  </si>
  <si>
    <t>TSG E. Beilstein</t>
  </si>
  <si>
    <t>Arpogaus, Thilo</t>
  </si>
  <si>
    <t>Wagner, Benjamin</t>
  </si>
  <si>
    <t>Walter, Philipp</t>
  </si>
  <si>
    <t>VfL Brackenheim</t>
  </si>
  <si>
    <t>Häffner, Patrik</t>
  </si>
  <si>
    <t>Yildiz, Ferhan</t>
  </si>
  <si>
    <t>Meisner, Stefan</t>
  </si>
  <si>
    <t>Burkhard, Sven</t>
  </si>
  <si>
    <t>Volovyk, Mykhaylo</t>
  </si>
  <si>
    <t>TG Böckingen</t>
  </si>
  <si>
    <t>Kerner, Tobias</t>
  </si>
  <si>
    <t>Muratore, Gianluca</t>
  </si>
  <si>
    <t>Torri, Fabio</t>
  </si>
  <si>
    <t>Rudi, Oliver</t>
  </si>
  <si>
    <t>SC Oberes Zabergäu</t>
  </si>
  <si>
    <t>Coward, Louis</t>
  </si>
  <si>
    <t>TSV Untergruppenbach</t>
  </si>
  <si>
    <t>Kiesel, Sebastian</t>
  </si>
  <si>
    <t>SV Frauenzimmern</t>
  </si>
  <si>
    <t>Olp, Robin</t>
  </si>
  <si>
    <t>SV Sülzbach</t>
  </si>
  <si>
    <t>Blattert, Patrick</t>
  </si>
  <si>
    <t>TV Lauffen</t>
  </si>
  <si>
    <t>Vormittag, Fabian</t>
  </si>
  <si>
    <t>Hamberger, Julian</t>
  </si>
  <si>
    <t>Prinzler, Kai</t>
  </si>
  <si>
    <t>Cymer, Ricco</t>
  </si>
  <si>
    <t>Dill, Daniel</t>
  </si>
  <si>
    <t>Auerbach, Marius</t>
  </si>
  <si>
    <t>Vischer, Christian</t>
  </si>
  <si>
    <t>Koppenhöfer, Julius</t>
  </si>
  <si>
    <t>SV Leingarten</t>
  </si>
  <si>
    <t>Maliszewski, Philip</t>
  </si>
  <si>
    <t>Sander, Cedric</t>
  </si>
  <si>
    <t>Bär, Steffen</t>
  </si>
  <si>
    <t>Kappler, Robin</t>
  </si>
  <si>
    <t>Lendle, Tobias</t>
  </si>
  <si>
    <t>Sieß, Raffael</t>
  </si>
  <si>
    <t>SC Ilsfeld</t>
  </si>
  <si>
    <t>Schmelcher, Michael</t>
  </si>
  <si>
    <t>TSV Herbolzheim</t>
  </si>
  <si>
    <t>Saupp, Tim</t>
  </si>
  <si>
    <t>VfL Obereisesheim</t>
  </si>
  <si>
    <t>Adelsberger, Christopher</t>
  </si>
  <si>
    <t>Mesaros, Marco</t>
  </si>
  <si>
    <t>Rex, Frederik</t>
  </si>
  <si>
    <t>Scheid, Felix</t>
  </si>
  <si>
    <t>Lenz, Timo</t>
  </si>
  <si>
    <t>Imreoglu, Ibrahim</t>
  </si>
  <si>
    <t>Lachmann, Max</t>
  </si>
  <si>
    <t>Baumann, Rick</t>
  </si>
  <si>
    <t>Steinberg, Fabian</t>
  </si>
  <si>
    <t>Diel, Aron</t>
  </si>
  <si>
    <t>Betz, Justin</t>
  </si>
  <si>
    <t>Kazmaier, Jakob</t>
  </si>
  <si>
    <t>Steinmetz, Ruben</t>
  </si>
  <si>
    <t>Jochim, Tom</t>
  </si>
  <si>
    <t>Schneider, Danny</t>
  </si>
  <si>
    <t>Rataj, Jan</t>
  </si>
  <si>
    <t>Fabritius, Alexander</t>
  </si>
  <si>
    <t>Steck, Fabian</t>
  </si>
  <si>
    <t>Hadlaczky, Stefan</t>
  </si>
  <si>
    <t>Hönnige, Norman</t>
  </si>
  <si>
    <t>Drauz, Manuel</t>
  </si>
  <si>
    <t>Breuninger, Johannes</t>
  </si>
  <si>
    <t>Renner, Joshua</t>
  </si>
  <si>
    <t>Kühner, Marco</t>
  </si>
  <si>
    <t>Bergt, Adrian</t>
  </si>
  <si>
    <t>Lebherz, Kevin</t>
  </si>
  <si>
    <t>Hashagen, Andy</t>
  </si>
  <si>
    <t>Spfr. Neckarwestheim</t>
  </si>
  <si>
    <t>Freyer, Tristan</t>
  </si>
  <si>
    <t>Babgci, Fatih</t>
  </si>
  <si>
    <t>Gaal, Robin</t>
  </si>
  <si>
    <t>Gandini, Khai</t>
  </si>
  <si>
    <t>Frey, Pascal</t>
  </si>
  <si>
    <t>Pfitzenmayer, Maximilian</t>
  </si>
  <si>
    <t>Hoffmann, Tom</t>
  </si>
  <si>
    <t>Seethaler, Jens</t>
  </si>
  <si>
    <t>Friedle, Lukas</t>
  </si>
  <si>
    <t>Friz, Florian</t>
  </si>
  <si>
    <t>Heller, Ruben</t>
  </si>
  <si>
    <t>Staiger, Louis</t>
  </si>
  <si>
    <t>Wieland, Robin</t>
  </si>
  <si>
    <t>Kühner, Colin</t>
  </si>
  <si>
    <t>Sevren, Nazmi</t>
  </si>
  <si>
    <t>Falzone, Marco</t>
  </si>
  <si>
    <t>Heilmann, Silas</t>
  </si>
  <si>
    <t>Bölz, Dominik</t>
  </si>
  <si>
    <t>Niehues, Lars</t>
  </si>
  <si>
    <t>Schmid, Daniel</t>
  </si>
  <si>
    <t>Iri, Furkan</t>
  </si>
  <si>
    <t>Fackler, Niklas</t>
  </si>
  <si>
    <t>Rebmann, Florian</t>
  </si>
  <si>
    <t>Floris, Marco</t>
  </si>
  <si>
    <t>Messner, Phillip</t>
  </si>
  <si>
    <t>Seidler, Felix</t>
  </si>
  <si>
    <t>Wenzelburger, Peter</t>
  </si>
  <si>
    <t>Schneider, Martin</t>
  </si>
  <si>
    <t>Sutter, Michael</t>
  </si>
  <si>
    <t>Er, Mert</t>
  </si>
  <si>
    <t>Spvgg Oedheim</t>
  </si>
  <si>
    <t xml:space="preserve"> </t>
  </si>
  <si>
    <t>Horning, Romina</t>
  </si>
  <si>
    <t>Kircher, Christine</t>
  </si>
  <si>
    <t>Güc, Pinar</t>
  </si>
  <si>
    <t xml:space="preserve"> Schwarz, Laura</t>
  </si>
  <si>
    <t>Heinzelmann, Patrik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</si>
</sst>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2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2" xfId="0" applyFont="1" applyFill="1" applyBorder="1" applyAlignment="1" applyProtection="1" quotePrefix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 quotePrefix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0" fontId="8" fillId="0" borderId="9" xfId="0" applyFont="1" applyBorder="1" applyAlignment="1" applyProtection="1">
      <alignment/>
      <protection/>
    </xf>
    <xf numFmtId="0" fontId="7" fillId="0" borderId="10" xfId="0" applyFont="1" applyFill="1" applyBorder="1" applyAlignment="1" applyProtection="1" quotePrefix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0" fillId="0" borderId="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 quotePrefix="1">
      <alignment horizontal="center"/>
      <protection/>
    </xf>
    <xf numFmtId="0" fontId="8" fillId="0" borderId="1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1" fillId="0" borderId="8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 quotePrefix="1">
      <alignment horizontal="center"/>
      <protection/>
    </xf>
    <xf numFmtId="0" fontId="1" fillId="0" borderId="28" xfId="0" applyFont="1" applyFill="1" applyBorder="1" applyAlignment="1" applyProtection="1">
      <alignment/>
      <protection/>
    </xf>
    <xf numFmtId="0" fontId="8" fillId="0" borderId="9" xfId="0" applyFont="1" applyBorder="1" applyAlignment="1" applyProtection="1" quotePrefix="1">
      <alignment horizontal="center"/>
      <protection/>
    </xf>
    <xf numFmtId="0" fontId="8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3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0" fillId="0" borderId="3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2" fillId="0" borderId="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0" fillId="0" borderId="19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15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9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28" xfId="0" applyFont="1" applyBorder="1" applyAlignment="1">
      <alignment/>
    </xf>
    <xf numFmtId="0" fontId="0" fillId="0" borderId="2" xfId="0" applyBorder="1" applyAlignment="1">
      <alignment horizontal="center"/>
    </xf>
    <xf numFmtId="0" fontId="7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 quotePrefix="1">
      <alignment horizontal="center"/>
      <protection/>
    </xf>
    <xf numFmtId="0" fontId="7" fillId="0" borderId="28" xfId="0" applyFont="1" applyBorder="1" applyAlignment="1" applyProtection="1">
      <alignment/>
      <protection/>
    </xf>
    <xf numFmtId="0" fontId="7" fillId="0" borderId="9" xfId="0" applyFont="1" applyFill="1" applyBorder="1" applyAlignment="1" applyProtection="1" quotePrefix="1">
      <alignment horizontal="center"/>
      <protection/>
    </xf>
    <xf numFmtId="0" fontId="1" fillId="0" borderId="9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0" fillId="0" borderId="9" xfId="0" applyFont="1" applyBorder="1" applyAlignment="1" applyProtection="1" quotePrefix="1">
      <alignment horizontal="center"/>
      <protection/>
    </xf>
    <xf numFmtId="1" fontId="8" fillId="0" borderId="9" xfId="0" applyNumberFormat="1" applyFont="1" applyBorder="1" applyAlignment="1" applyProtection="1" quotePrefix="1">
      <alignment/>
      <protection/>
    </xf>
    <xf numFmtId="0" fontId="8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8" fillId="0" borderId="5" xfId="0" applyFont="1" applyBorder="1" applyAlignment="1" applyProtection="1" quotePrefix="1">
      <alignment horizontal="center"/>
      <protection/>
    </xf>
    <xf numFmtId="1" fontId="8" fillId="0" borderId="5" xfId="0" applyNumberFormat="1" applyFont="1" applyBorder="1" applyAlignment="1" applyProtection="1" quotePrefix="1">
      <alignment/>
      <protection/>
    </xf>
    <xf numFmtId="0" fontId="8" fillId="0" borderId="38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9" fillId="0" borderId="4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5" fillId="0" borderId="9" xfId="0" applyFont="1" applyBorder="1" applyAlignment="1">
      <alignment horizontal="center"/>
    </xf>
    <xf numFmtId="0" fontId="14" fillId="0" borderId="9" xfId="0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8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28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15" xfId="0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0" fillId="0" borderId="9" xfId="0" applyFill="1" applyBorder="1" applyAlignment="1">
      <alignment/>
    </xf>
    <xf numFmtId="0" fontId="4" fillId="0" borderId="28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16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9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38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Font="1" applyBorder="1" applyAlignment="1" quotePrefix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5" xfId="0" applyFont="1" applyBorder="1" applyAlignment="1" quotePrefix="1">
      <alignment horizontal="center"/>
    </xf>
    <xf numFmtId="0" fontId="8" fillId="0" borderId="5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8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 applyProtection="1" quotePrefix="1">
      <alignment/>
      <protection/>
    </xf>
    <xf numFmtId="0" fontId="5" fillId="0" borderId="5" xfId="0" applyFont="1" applyBorder="1" applyAlignment="1" applyProtection="1">
      <alignment/>
      <protection/>
    </xf>
    <xf numFmtId="0" fontId="0" fillId="0" borderId="10" xfId="0" applyBorder="1" applyAlignment="1" quotePrefix="1">
      <alignment/>
    </xf>
    <xf numFmtId="0" fontId="4" fillId="0" borderId="14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6" fillId="0" borderId="41" xfId="0" applyFont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 applyProtection="1">
      <alignment/>
      <protection locked="0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9" fillId="2" borderId="32" xfId="0" applyFont="1" applyFill="1" applyBorder="1" applyAlignment="1" applyProtection="1">
      <alignment horizontal="center"/>
      <protection/>
    </xf>
    <xf numFmtId="0" fontId="9" fillId="2" borderId="15" xfId="0" applyFont="1" applyFill="1" applyBorder="1" applyAlignment="1" applyProtection="1">
      <alignment horizontal="center"/>
      <protection/>
    </xf>
    <xf numFmtId="0" fontId="9" fillId="2" borderId="33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 horizontal="center"/>
      <protection/>
    </xf>
    <xf numFmtId="0" fontId="9" fillId="2" borderId="28" xfId="0" applyFont="1" applyFill="1" applyBorder="1" applyAlignment="1" applyProtection="1">
      <alignment horizontal="center"/>
      <protection/>
    </xf>
    <xf numFmtId="0" fontId="10" fillId="2" borderId="15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/>
      <protection/>
    </xf>
    <xf numFmtId="0" fontId="10" fillId="2" borderId="33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/>
      <protection/>
    </xf>
    <xf numFmtId="0" fontId="10" fillId="2" borderId="28" xfId="0" applyFont="1" applyFill="1" applyBorder="1" applyAlignment="1" applyProtection="1">
      <alignment/>
      <protection/>
    </xf>
    <xf numFmtId="0" fontId="10" fillId="2" borderId="33" xfId="0" applyFont="1" applyFill="1" applyBorder="1" applyAlignment="1" applyProtection="1">
      <alignment horizontal="center"/>
      <protection/>
    </xf>
    <xf numFmtId="0" fontId="10" fillId="2" borderId="28" xfId="0" applyFont="1" applyFill="1" applyBorder="1" applyAlignment="1" applyProtection="1">
      <alignment horizontal="center"/>
      <protection/>
    </xf>
    <xf numFmtId="0" fontId="10" fillId="2" borderId="32" xfId="0" applyFont="1" applyFill="1" applyBorder="1" applyAlignment="1" applyProtection="1">
      <alignment horizontal="center"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12" fillId="2" borderId="19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2" fillId="2" borderId="33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10" fillId="2" borderId="19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 horizontal="center"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42" xfId="0" applyFont="1" applyFill="1" applyBorder="1" applyAlignment="1" applyProtection="1">
      <alignment/>
      <protection locked="0"/>
    </xf>
    <xf numFmtId="0" fontId="8" fillId="2" borderId="43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8" fillId="2" borderId="22" xfId="0" applyFont="1" applyFill="1" applyBorder="1" applyAlignment="1" applyProtection="1">
      <alignment horizontal="center"/>
      <protection/>
    </xf>
    <xf numFmtId="0" fontId="8" fillId="2" borderId="32" xfId="0" applyFont="1" applyFill="1" applyBorder="1" applyAlignment="1" applyProtection="1">
      <alignment horizontal="center"/>
      <protection/>
    </xf>
    <xf numFmtId="0" fontId="8" fillId="2" borderId="20" xfId="0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9" xfId="0" applyFont="1" applyFill="1" applyBorder="1" applyAlignment="1" applyProtection="1">
      <alignment/>
      <protection locked="0"/>
    </xf>
    <xf numFmtId="0" fontId="8" fillId="2" borderId="20" xfId="0" applyFont="1" applyFill="1" applyBorder="1" applyAlignment="1" applyProtection="1">
      <alignment/>
      <protection locked="0"/>
    </xf>
    <xf numFmtId="0" fontId="8" fillId="2" borderId="2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 locked="0"/>
    </xf>
    <xf numFmtId="0" fontId="8" fillId="2" borderId="4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26" xfId="0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 applyProtection="1">
      <alignment horizontal="center"/>
      <protection/>
    </xf>
    <xf numFmtId="0" fontId="8" fillId="2" borderId="26" xfId="0" applyFont="1" applyFill="1" applyBorder="1" applyAlignment="1">
      <alignment horizontal="center"/>
    </xf>
    <xf numFmtId="0" fontId="8" fillId="2" borderId="14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30" xfId="0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/>
      <protection/>
    </xf>
    <xf numFmtId="0" fontId="5" fillId="0" borderId="45" xfId="0" applyFont="1" applyBorder="1" applyAlignment="1">
      <alignment horizontal="left"/>
    </xf>
    <xf numFmtId="0" fontId="4" fillId="0" borderId="6" xfId="0" applyFont="1" applyBorder="1" applyAlignment="1" applyProtection="1">
      <alignment/>
      <protection/>
    </xf>
    <xf numFmtId="0" fontId="5" fillId="0" borderId="1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7" xfId="0" applyFont="1" applyBorder="1" applyAlignment="1" applyProtection="1">
      <alignment horizontal="center"/>
      <protection/>
    </xf>
    <xf numFmtId="0" fontId="4" fillId="2" borderId="48" xfId="0" applyFont="1" applyFill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8" fillId="0" borderId="16" xfId="0" applyFont="1" applyBorder="1" applyAlignment="1">
      <alignment/>
    </xf>
    <xf numFmtId="0" fontId="4" fillId="0" borderId="20" xfId="0" applyFont="1" applyBorder="1" applyAlignment="1" applyProtection="1">
      <alignment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8" fillId="0" borderId="28" xfId="0" applyFont="1" applyBorder="1" applyAlignment="1">
      <alignment/>
    </xf>
    <xf numFmtId="0" fontId="4" fillId="0" borderId="2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4" fillId="2" borderId="8" xfId="0" applyFont="1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8" fillId="2" borderId="8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4" fillId="2" borderId="19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42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4" fillId="2" borderId="51" xfId="0" applyFont="1" applyFill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4" fillId="0" borderId="52" xfId="0" applyFont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2" borderId="5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44" xfId="0" applyFont="1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/>
    </xf>
    <xf numFmtId="0" fontId="8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4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 quotePrefix="1">
      <alignment horizontal="center"/>
      <protection/>
    </xf>
    <xf numFmtId="0" fontId="7" fillId="0" borderId="33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 locked="0"/>
    </xf>
    <xf numFmtId="0" fontId="4" fillId="2" borderId="42" xfId="0" applyFont="1" applyFill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8" fillId="0" borderId="43" xfId="0" applyFont="1" applyBorder="1" applyAlignment="1">
      <alignment/>
    </xf>
    <xf numFmtId="0" fontId="7" fillId="0" borderId="40" xfId="0" applyFont="1" applyBorder="1" applyAlignment="1" applyProtection="1">
      <alignment/>
      <protection/>
    </xf>
    <xf numFmtId="0" fontId="8" fillId="0" borderId="15" xfId="0" applyFont="1" applyBorder="1" applyAlignment="1" applyProtection="1" quotePrefix="1">
      <alignment horizontal="center"/>
      <protection/>
    </xf>
    <xf numFmtId="0" fontId="7" fillId="0" borderId="33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1" fontId="8" fillId="0" borderId="15" xfId="0" applyNumberFormat="1" applyFont="1" applyBorder="1" applyAlignment="1" applyProtection="1" quotePrefix="1">
      <alignment/>
      <protection/>
    </xf>
    <xf numFmtId="0" fontId="4" fillId="2" borderId="20" xfId="0" applyFont="1" applyFill="1" applyBorder="1" applyAlignment="1" applyProtection="1">
      <alignment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7" fillId="0" borderId="4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/>
      <protection/>
    </xf>
    <xf numFmtId="0" fontId="7" fillId="0" borderId="8" xfId="0" applyFont="1" applyBorder="1" applyAlignment="1" applyProtection="1">
      <alignment/>
      <protection/>
    </xf>
    <xf numFmtId="0" fontId="8" fillId="0" borderId="2" xfId="0" applyFont="1" applyBorder="1" applyAlignment="1" applyProtection="1" quotePrefix="1">
      <alignment horizontal="center"/>
      <protection/>
    </xf>
    <xf numFmtId="1" fontId="4" fillId="0" borderId="2" xfId="0" applyNumberFormat="1" applyFont="1" applyBorder="1" applyAlignment="1" applyProtection="1" quotePrefix="1">
      <alignment/>
      <protection/>
    </xf>
    <xf numFmtId="1" fontId="8" fillId="0" borderId="2" xfId="0" applyNumberFormat="1" applyFont="1" applyBorder="1" applyAlignment="1" applyProtection="1" quotePrefix="1">
      <alignment/>
      <protection/>
    </xf>
    <xf numFmtId="0" fontId="4" fillId="2" borderId="32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4" fillId="2" borderId="4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 quotePrefix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44" xfId="0" applyFont="1" applyFill="1" applyBorder="1" applyAlignment="1" applyProtection="1">
      <alignment/>
      <protection locked="0"/>
    </xf>
    <xf numFmtId="0" fontId="8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10" xfId="0" applyFont="1" applyBorder="1" applyAlignment="1" applyProtection="1" quotePrefix="1">
      <alignment horizontal="center"/>
      <protection/>
    </xf>
    <xf numFmtId="0" fontId="7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38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Alignment="1">
      <alignment/>
    </xf>
    <xf numFmtId="0" fontId="4" fillId="2" borderId="43" xfId="0" applyFont="1" applyFill="1" applyBorder="1" applyAlignment="1" applyProtection="1">
      <alignment/>
      <protection locked="0"/>
    </xf>
    <xf numFmtId="0" fontId="7" fillId="0" borderId="41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Border="1" applyAlignment="1" quotePrefix="1">
      <alignment/>
    </xf>
    <xf numFmtId="0" fontId="4" fillId="2" borderId="19" xfId="0" applyFont="1" applyFill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/>
    </xf>
    <xf numFmtId="0" fontId="8" fillId="0" borderId="2" xfId="0" applyFont="1" applyBorder="1" applyAlignment="1" applyProtection="1" quotePrefix="1">
      <alignment horizontal="center"/>
      <protection/>
    </xf>
    <xf numFmtId="0" fontId="7" fillId="0" borderId="16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4" fillId="0" borderId="2" xfId="0" applyFont="1" applyBorder="1" applyAlignment="1" quotePrefix="1">
      <alignment/>
    </xf>
    <xf numFmtId="0" fontId="4" fillId="0" borderId="2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4" fillId="2" borderId="12" xfId="0" applyFont="1" applyFill="1" applyBorder="1" applyAlignment="1" applyProtection="1">
      <alignment/>
      <protection locked="0"/>
    </xf>
    <xf numFmtId="0" fontId="8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7" fillId="0" borderId="4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7" fillId="0" borderId="33" xfId="0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5" fillId="0" borderId="39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8" fillId="0" borderId="4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5" fillId="0" borderId="49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4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8" fillId="0" borderId="42" xfId="0" applyFont="1" applyBorder="1" applyAlignment="1">
      <alignment horizontal="centerContinuous"/>
    </xf>
    <xf numFmtId="0" fontId="4" fillId="0" borderId="2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/>
    </xf>
    <xf numFmtId="0" fontId="5" fillId="0" borderId="2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0" fontId="5" fillId="0" borderId="34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er Schiri"/>
      <sheetName val="6 er Raster"/>
    </sheetNames>
    <definedNames>
      <definedName name="sortieren6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workbookViewId="0" topLeftCell="A10">
      <selection activeCell="Z44" sqref="Z44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2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3"/>
      <c r="B1" s="41"/>
      <c r="C1" s="42"/>
      <c r="D1" s="41"/>
      <c r="E1" s="43"/>
      <c r="F1" s="42"/>
      <c r="G1" s="3"/>
      <c r="H1" s="2"/>
      <c r="I1" s="44"/>
      <c r="J1" s="9"/>
      <c r="K1" s="44"/>
      <c r="M1" s="2"/>
      <c r="N1" s="2"/>
      <c r="O1" s="28"/>
      <c r="P1" s="45"/>
      <c r="Q1" s="28"/>
      <c r="R1" s="2"/>
      <c r="S1" s="2"/>
      <c r="T1" s="2"/>
      <c r="U1" s="2"/>
      <c r="V1" s="2"/>
      <c r="W1" s="2"/>
      <c r="X1" s="45"/>
      <c r="Y1" s="2"/>
      <c r="Z1" s="45"/>
      <c r="AA1" s="2"/>
      <c r="AB1" s="2"/>
      <c r="AC1" s="2"/>
      <c r="AD1" s="2"/>
      <c r="AE1" s="2"/>
      <c r="AF1" s="2"/>
      <c r="AG1" s="2"/>
      <c r="AH1" s="2"/>
      <c r="AI1" s="2"/>
      <c r="AJ1" s="30"/>
      <c r="AK1" s="2"/>
      <c r="AL1" s="30"/>
      <c r="AM1" s="30"/>
      <c r="AN1" s="2"/>
    </row>
    <row r="2" spans="1:40" ht="13.5" customHeight="1">
      <c r="A2" s="1" t="s">
        <v>5</v>
      </c>
      <c r="B2" s="1"/>
      <c r="C2" s="1"/>
      <c r="D2" s="1"/>
      <c r="E2" s="1"/>
      <c r="F2" s="1"/>
      <c r="G2" s="377" t="s">
        <v>19</v>
      </c>
      <c r="H2" s="2"/>
      <c r="I2" s="44"/>
      <c r="J2" s="9"/>
      <c r="K2" s="44"/>
      <c r="M2" s="2"/>
      <c r="N2" s="2"/>
      <c r="O2" s="28"/>
      <c r="P2" s="45"/>
      <c r="Q2" s="28"/>
      <c r="R2" s="2"/>
      <c r="S2" s="2"/>
      <c r="T2" s="2"/>
      <c r="U2" s="2"/>
      <c r="V2" s="2"/>
      <c r="W2" s="2"/>
      <c r="X2" s="45"/>
      <c r="Y2" s="250"/>
      <c r="Z2" s="312" t="s">
        <v>18</v>
      </c>
      <c r="AA2" s="2"/>
      <c r="AB2" s="2"/>
      <c r="AC2" s="2"/>
      <c r="AD2" s="2"/>
      <c r="AE2" s="2"/>
      <c r="AF2" s="2"/>
      <c r="AG2" s="2"/>
      <c r="AH2" s="2"/>
      <c r="AI2" s="2"/>
      <c r="AJ2" s="30"/>
      <c r="AK2" s="2"/>
      <c r="AL2" s="30"/>
      <c r="AM2" s="30"/>
      <c r="AN2" s="2"/>
    </row>
    <row r="3" spans="1:40" ht="13.5" customHeight="1" thickBot="1">
      <c r="A3" s="2"/>
      <c r="B3" s="28"/>
      <c r="C3" s="29"/>
      <c r="D3" s="28"/>
      <c r="E3" s="18"/>
      <c r="F3" s="307"/>
      <c r="G3" s="18"/>
      <c r="H3" s="2"/>
      <c r="I3" s="4"/>
      <c r="J3" s="30"/>
      <c r="K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39" ht="13.5" customHeight="1">
      <c r="A4" s="13" t="s">
        <v>0</v>
      </c>
      <c r="B4" s="306" t="s">
        <v>1</v>
      </c>
      <c r="C4" s="10"/>
      <c r="D4" s="10"/>
      <c r="E4" s="137"/>
      <c r="F4" s="137"/>
      <c r="G4" s="137"/>
      <c r="H4" s="308"/>
      <c r="I4" s="32">
        <v>1</v>
      </c>
      <c r="J4" s="12"/>
      <c r="K4" s="11"/>
      <c r="L4" s="32">
        <v>2</v>
      </c>
      <c r="M4" s="33"/>
      <c r="N4" s="32"/>
      <c r="O4" s="32">
        <v>3</v>
      </c>
      <c r="P4" s="33"/>
      <c r="Q4" s="34"/>
      <c r="R4" s="32">
        <v>4</v>
      </c>
      <c r="S4" s="32"/>
      <c r="T4" s="34"/>
      <c r="U4" s="32">
        <v>5</v>
      </c>
      <c r="V4" s="33"/>
      <c r="W4" s="32"/>
      <c r="X4" s="32">
        <v>6</v>
      </c>
      <c r="Y4" s="33"/>
      <c r="Z4" s="32"/>
      <c r="AA4" s="32">
        <v>7</v>
      </c>
      <c r="AB4" s="32"/>
      <c r="AC4" s="34"/>
      <c r="AD4" s="32">
        <v>8</v>
      </c>
      <c r="AE4" s="11"/>
      <c r="AF4" s="615" t="s">
        <v>13</v>
      </c>
      <c r="AG4" s="616"/>
      <c r="AH4" s="617"/>
      <c r="AI4" s="618" t="s">
        <v>14</v>
      </c>
      <c r="AJ4" s="616"/>
      <c r="AK4" s="617"/>
      <c r="AL4" s="604" t="s">
        <v>15</v>
      </c>
      <c r="AM4" s="605"/>
    </row>
    <row r="5" spans="1:39" ht="13.5" customHeight="1">
      <c r="A5" s="103">
        <v>1</v>
      </c>
      <c r="B5" s="313" t="s">
        <v>126</v>
      </c>
      <c r="C5" s="91"/>
      <c r="D5" s="104"/>
      <c r="F5" s="95"/>
      <c r="G5" s="252"/>
      <c r="H5" s="316"/>
      <c r="I5" s="317"/>
      <c r="J5" s="318"/>
      <c r="K5" s="147">
        <f>+I42</f>
        <v>3</v>
      </c>
      <c r="L5" s="148" t="s">
        <v>2</v>
      </c>
      <c r="M5" s="149">
        <f>+K42</f>
        <v>0</v>
      </c>
      <c r="N5" s="147">
        <f>+AK36</f>
        <v>3</v>
      </c>
      <c r="O5" s="148" t="s">
        <v>2</v>
      </c>
      <c r="P5" s="149">
        <f>+AM36</f>
        <v>0</v>
      </c>
      <c r="Q5" s="147">
        <f>+I38</f>
        <v>3</v>
      </c>
      <c r="R5" s="148" t="s">
        <v>2</v>
      </c>
      <c r="S5" s="150">
        <f>+K38</f>
        <v>0</v>
      </c>
      <c r="T5" s="147">
        <f>+AK32</f>
        <v>3</v>
      </c>
      <c r="U5" s="148" t="s">
        <v>2</v>
      </c>
      <c r="V5" s="149">
        <f>+AM32</f>
        <v>0</v>
      </c>
      <c r="W5" s="150">
        <f>+I33</f>
        <v>3</v>
      </c>
      <c r="X5" s="151" t="s">
        <v>2</v>
      </c>
      <c r="Y5" s="149">
        <f>+K33</f>
        <v>0</v>
      </c>
      <c r="Z5" s="150">
        <f>+AK27</f>
        <v>3</v>
      </c>
      <c r="AA5" s="151" t="s">
        <v>2</v>
      </c>
      <c r="AB5" s="150">
        <f>+AM27</f>
        <v>0</v>
      </c>
      <c r="AC5" s="147">
        <f>+I24</f>
        <v>0</v>
      </c>
      <c r="AD5" s="148" t="s">
        <v>2</v>
      </c>
      <c r="AE5" s="150">
        <f>+K24</f>
        <v>0</v>
      </c>
      <c r="AF5" s="205">
        <f>SUM(K6,N6,Q6,T6,W6,Z6,AC6)</f>
        <v>6</v>
      </c>
      <c r="AG5" s="206" t="s">
        <v>2</v>
      </c>
      <c r="AH5" s="207">
        <f>SUM(AE6,AB6,Y6,V6,S6,P6,M6)</f>
        <v>0</v>
      </c>
      <c r="AI5" s="206">
        <f aca="true" t="shared" si="0" ref="AI5:AI19">SUM(H5,K5,N5,Q5,T5,W5,Z5,AC5)</f>
        <v>18</v>
      </c>
      <c r="AJ5" s="206" t="s">
        <v>2</v>
      </c>
      <c r="AK5" s="206">
        <f aca="true" t="shared" si="1" ref="AK5:AK19">SUM(J5,M5,P5,S5,V5,Y5,AB5,AE5,)</f>
        <v>0</v>
      </c>
      <c r="AL5" s="598"/>
      <c r="AM5" s="599"/>
    </row>
    <row r="6" spans="1:39" ht="13.5" customHeight="1">
      <c r="A6" s="96"/>
      <c r="B6" s="314" t="s">
        <v>127</v>
      </c>
      <c r="C6" s="16"/>
      <c r="D6" s="101"/>
      <c r="E6" s="16"/>
      <c r="F6" s="99"/>
      <c r="G6" s="247"/>
      <c r="H6" s="319"/>
      <c r="I6" s="319"/>
      <c r="J6" s="320"/>
      <c r="K6" s="214">
        <f>IF(K5=3,1,0)</f>
        <v>1</v>
      </c>
      <c r="L6" s="215"/>
      <c r="M6" s="216">
        <f>IF(M5=3,1,0)</f>
        <v>0</v>
      </c>
      <c r="N6" s="214">
        <f>IF(N5=3,1,0)</f>
        <v>1</v>
      </c>
      <c r="O6" s="215"/>
      <c r="P6" s="216">
        <f>IF(P5=3,1,0)</f>
        <v>0</v>
      </c>
      <c r="Q6" s="214">
        <f>IF(Q5=3,1,0)</f>
        <v>1</v>
      </c>
      <c r="R6" s="215"/>
      <c r="S6" s="216">
        <f>IF(S5=3,1,0)</f>
        <v>0</v>
      </c>
      <c r="T6" s="214">
        <f>IF(T5=3,1,0)</f>
        <v>1</v>
      </c>
      <c r="U6" s="215"/>
      <c r="V6" s="216">
        <f>IF(V5=3,1,0)</f>
        <v>0</v>
      </c>
      <c r="W6" s="214">
        <f>IF(W5=3,1,0)</f>
        <v>1</v>
      </c>
      <c r="X6" s="217"/>
      <c r="Y6" s="216">
        <f>IF(Y5=3,1,0)</f>
        <v>0</v>
      </c>
      <c r="Z6" s="214">
        <f>IF(Z5=3,1,0)</f>
        <v>1</v>
      </c>
      <c r="AA6" s="217"/>
      <c r="AB6" s="216">
        <f>IF(AB5=3,1,0)</f>
        <v>0</v>
      </c>
      <c r="AC6" s="214">
        <f>IF(AC5=3,1,0)</f>
        <v>0</v>
      </c>
      <c r="AD6" s="215"/>
      <c r="AE6" s="214">
        <f>IF(AE5=3,1,0)</f>
        <v>0</v>
      </c>
      <c r="AF6" s="208"/>
      <c r="AG6" s="209"/>
      <c r="AH6" s="210"/>
      <c r="AI6" s="209"/>
      <c r="AJ6" s="209"/>
      <c r="AK6" s="209"/>
      <c r="AL6" s="372"/>
      <c r="AM6" s="102"/>
    </row>
    <row r="7" spans="1:39" ht="13.5" customHeight="1">
      <c r="A7" s="103">
        <v>2</v>
      </c>
      <c r="B7" s="313" t="s">
        <v>128</v>
      </c>
      <c r="C7" s="91"/>
      <c r="D7" s="104"/>
      <c r="F7" s="244"/>
      <c r="G7" s="245"/>
      <c r="H7" s="152">
        <f>+K42</f>
        <v>0</v>
      </c>
      <c r="I7" s="148" t="s">
        <v>2</v>
      </c>
      <c r="J7" s="153">
        <f>+I42</f>
        <v>3</v>
      </c>
      <c r="K7" s="321"/>
      <c r="L7" s="322"/>
      <c r="M7" s="323"/>
      <c r="N7" s="147">
        <f>+I37</f>
        <v>0</v>
      </c>
      <c r="O7" s="148" t="s">
        <v>2</v>
      </c>
      <c r="P7" s="149">
        <f>+K37</f>
        <v>3</v>
      </c>
      <c r="Q7" s="147">
        <f>+AK31</f>
        <v>1</v>
      </c>
      <c r="R7" s="148" t="s">
        <v>2</v>
      </c>
      <c r="S7" s="150">
        <f>+AM31</f>
        <v>3</v>
      </c>
      <c r="T7" s="147">
        <f>+I32</f>
        <v>0</v>
      </c>
      <c r="U7" s="148" t="s">
        <v>2</v>
      </c>
      <c r="V7" s="149">
        <f>+K32</f>
        <v>3</v>
      </c>
      <c r="W7" s="150">
        <f>+AK26</f>
        <v>0</v>
      </c>
      <c r="X7" s="151" t="s">
        <v>2</v>
      </c>
      <c r="Y7" s="149">
        <f>+AM26</f>
        <v>3</v>
      </c>
      <c r="Z7" s="150">
        <f>+I25</f>
        <v>0</v>
      </c>
      <c r="AA7" s="151" t="s">
        <v>2</v>
      </c>
      <c r="AB7" s="150">
        <f>+K25</f>
        <v>3</v>
      </c>
      <c r="AC7" s="147">
        <f>+AK37</f>
        <v>0</v>
      </c>
      <c r="AD7" s="148" t="s">
        <v>2</v>
      </c>
      <c r="AE7" s="150">
        <f>+AM37</f>
        <v>0</v>
      </c>
      <c r="AF7" s="205">
        <f>SUM(AC8,Z8,W8,T8,Q8,N8,H8)</f>
        <v>0</v>
      </c>
      <c r="AG7" s="206" t="s">
        <v>2</v>
      </c>
      <c r="AH7" s="207">
        <f>SUM(AE8,AB8,Y8,V8,S8,P8,J8)</f>
        <v>6</v>
      </c>
      <c r="AI7" s="206">
        <f t="shared" si="0"/>
        <v>1</v>
      </c>
      <c r="AJ7" s="206" t="s">
        <v>2</v>
      </c>
      <c r="AK7" s="206">
        <f t="shared" si="1"/>
        <v>18</v>
      </c>
      <c r="AL7" s="598"/>
      <c r="AM7" s="599"/>
    </row>
    <row r="8" spans="1:39" ht="13.5" customHeight="1">
      <c r="A8" s="96"/>
      <c r="B8" s="314" t="s">
        <v>102</v>
      </c>
      <c r="C8" s="16"/>
      <c r="D8" s="101"/>
      <c r="E8" s="16"/>
      <c r="F8" s="99"/>
      <c r="G8" s="247"/>
      <c r="H8" s="214">
        <f>IF(H7=3,1,0)</f>
        <v>0</v>
      </c>
      <c r="I8" s="215"/>
      <c r="J8" s="214">
        <f>IF(J7=3,1,0)</f>
        <v>1</v>
      </c>
      <c r="K8" s="324"/>
      <c r="L8" s="325"/>
      <c r="M8" s="326"/>
      <c r="N8" s="214">
        <f>IF(N7=3,1,0)</f>
        <v>0</v>
      </c>
      <c r="O8" s="215"/>
      <c r="P8" s="216">
        <f>IF(P7=3,1,0)</f>
        <v>1</v>
      </c>
      <c r="Q8" s="214">
        <f>IF(Q7=3,1,0)</f>
        <v>0</v>
      </c>
      <c r="R8" s="215"/>
      <c r="S8" s="216">
        <f>IF(S7=3,1,0)</f>
        <v>1</v>
      </c>
      <c r="T8" s="214">
        <f>IF(T7=3,1,0)</f>
        <v>0</v>
      </c>
      <c r="U8" s="215"/>
      <c r="V8" s="216">
        <f>IF(V7=3,1,0)</f>
        <v>1</v>
      </c>
      <c r="W8" s="214">
        <f>IF(W7=3,1,0)</f>
        <v>0</v>
      </c>
      <c r="X8" s="217"/>
      <c r="Y8" s="216">
        <f>IF(Y7=3,1,0)</f>
        <v>1</v>
      </c>
      <c r="Z8" s="214">
        <f>IF(Z7=3,1,0)</f>
        <v>0</v>
      </c>
      <c r="AA8" s="217"/>
      <c r="AB8" s="216">
        <f>IF(AB7=3,1,0)</f>
        <v>1</v>
      </c>
      <c r="AC8" s="214">
        <f>IF(AC7=3,1,0)</f>
        <v>0</v>
      </c>
      <c r="AD8" s="215"/>
      <c r="AE8" s="214">
        <f>IF(AE7=3,1,0)</f>
        <v>0</v>
      </c>
      <c r="AF8" s="208"/>
      <c r="AG8" s="209"/>
      <c r="AH8" s="210"/>
      <c r="AI8" s="209"/>
      <c r="AJ8" s="209"/>
      <c r="AK8" s="209"/>
      <c r="AL8" s="372"/>
      <c r="AM8" s="102"/>
    </row>
    <row r="9" spans="1:39" ht="13.5" customHeight="1">
      <c r="A9" s="103">
        <v>3</v>
      </c>
      <c r="B9" s="313" t="s">
        <v>129</v>
      </c>
      <c r="C9" s="91"/>
      <c r="D9" s="104"/>
      <c r="F9" s="244"/>
      <c r="G9" s="245"/>
      <c r="H9" s="152">
        <f>+AM36</f>
        <v>0</v>
      </c>
      <c r="I9" s="148" t="s">
        <v>2</v>
      </c>
      <c r="J9" s="153">
        <f>+AK36</f>
        <v>3</v>
      </c>
      <c r="K9" s="152">
        <f>+K37</f>
        <v>3</v>
      </c>
      <c r="L9" s="148" t="s">
        <v>2</v>
      </c>
      <c r="M9" s="153">
        <f>+I37</f>
        <v>0</v>
      </c>
      <c r="N9" s="321"/>
      <c r="O9" s="317"/>
      <c r="P9" s="327"/>
      <c r="Q9" s="147">
        <f>+I31</f>
        <v>2</v>
      </c>
      <c r="R9" s="148" t="s">
        <v>2</v>
      </c>
      <c r="S9" s="150">
        <f>+K31</f>
        <v>3</v>
      </c>
      <c r="T9" s="147">
        <f>+AK25</f>
        <v>3</v>
      </c>
      <c r="U9" s="148" t="s">
        <v>2</v>
      </c>
      <c r="V9" s="149">
        <f>+AM25</f>
        <v>1</v>
      </c>
      <c r="W9" s="150">
        <f>+I26</f>
        <v>3</v>
      </c>
      <c r="X9" s="151" t="s">
        <v>2</v>
      </c>
      <c r="Y9" s="149">
        <f>+K26</f>
        <v>0</v>
      </c>
      <c r="Z9" s="150">
        <f>+I43</f>
        <v>3</v>
      </c>
      <c r="AA9" s="151" t="s">
        <v>2</v>
      </c>
      <c r="AB9" s="150">
        <f>+K43</f>
        <v>0</v>
      </c>
      <c r="AC9" s="147">
        <f>+AK30</f>
        <v>0</v>
      </c>
      <c r="AD9" s="148" t="s">
        <v>2</v>
      </c>
      <c r="AE9" s="150">
        <f>+AM30</f>
        <v>0</v>
      </c>
      <c r="AF9" s="205">
        <f>SUM(AC10,Z10,W10,T10,Q10,K10,H10)</f>
        <v>4</v>
      </c>
      <c r="AG9" s="206" t="s">
        <v>2</v>
      </c>
      <c r="AH9" s="207">
        <f>SUM(AE10,AB10,Y10,V10,S10,M10,J10)</f>
        <v>2</v>
      </c>
      <c r="AI9" s="206">
        <f t="shared" si="0"/>
        <v>14</v>
      </c>
      <c r="AJ9" s="206" t="s">
        <v>2</v>
      </c>
      <c r="AK9" s="206">
        <f t="shared" si="1"/>
        <v>7</v>
      </c>
      <c r="AL9" s="598"/>
      <c r="AM9" s="599"/>
    </row>
    <row r="10" spans="1:39" ht="13.5" customHeight="1">
      <c r="A10" s="96"/>
      <c r="B10" s="314" t="s">
        <v>71</v>
      </c>
      <c r="C10" s="16"/>
      <c r="D10" s="101"/>
      <c r="E10" s="16"/>
      <c r="F10" s="99"/>
      <c r="G10" s="247"/>
      <c r="H10" s="214">
        <f>IF(H9=3,1,0)</f>
        <v>0</v>
      </c>
      <c r="I10" s="215"/>
      <c r="J10" s="216">
        <f>IF(J9=3,1,0)</f>
        <v>1</v>
      </c>
      <c r="K10" s="214">
        <f>IF(K9=3,1,0)</f>
        <v>1</v>
      </c>
      <c r="L10" s="215"/>
      <c r="M10" s="214">
        <f>IF(M9=3,1,0)</f>
        <v>0</v>
      </c>
      <c r="N10" s="324"/>
      <c r="O10" s="319"/>
      <c r="P10" s="328"/>
      <c r="Q10" s="214">
        <f>IF(Q9=3,1,0)</f>
        <v>0</v>
      </c>
      <c r="R10" s="215"/>
      <c r="S10" s="216">
        <f>IF(S9=3,1,0)</f>
        <v>1</v>
      </c>
      <c r="T10" s="214">
        <f>IF(T9=3,1,0)</f>
        <v>1</v>
      </c>
      <c r="U10" s="215"/>
      <c r="V10" s="216">
        <f>IF(V9=3,1,0)</f>
        <v>0</v>
      </c>
      <c r="W10" s="214">
        <f>IF(W9=3,1,0)</f>
        <v>1</v>
      </c>
      <c r="X10" s="217"/>
      <c r="Y10" s="216">
        <f>IF(Y9=3,1,0)</f>
        <v>0</v>
      </c>
      <c r="Z10" s="214">
        <f>IF(Z9=3,1,0)</f>
        <v>1</v>
      </c>
      <c r="AA10" s="217"/>
      <c r="AB10" s="216">
        <f>IF(AB9=3,1,0)</f>
        <v>0</v>
      </c>
      <c r="AC10" s="214">
        <f>IF(AC9=3,1,0)</f>
        <v>0</v>
      </c>
      <c r="AD10" s="215"/>
      <c r="AE10" s="214">
        <f>IF(AE9=3,1,0)</f>
        <v>0</v>
      </c>
      <c r="AF10" s="208"/>
      <c r="AG10" s="209"/>
      <c r="AH10" s="210"/>
      <c r="AI10" s="209"/>
      <c r="AJ10" s="209"/>
      <c r="AK10" s="209"/>
      <c r="AL10" s="372"/>
      <c r="AM10" s="102"/>
    </row>
    <row r="11" spans="1:39" ht="13.5" customHeight="1">
      <c r="A11" s="103">
        <v>4</v>
      </c>
      <c r="B11" s="313" t="s">
        <v>130</v>
      </c>
      <c r="C11" s="91"/>
      <c r="D11" s="104"/>
      <c r="F11" s="244"/>
      <c r="G11" s="245"/>
      <c r="H11" s="152">
        <f>+K38</f>
        <v>0</v>
      </c>
      <c r="I11" s="148" t="s">
        <v>2</v>
      </c>
      <c r="J11" s="153">
        <f>+I38</f>
        <v>3</v>
      </c>
      <c r="K11" s="152">
        <f>+AM31</f>
        <v>3</v>
      </c>
      <c r="L11" s="148" t="s">
        <v>2</v>
      </c>
      <c r="M11" s="153">
        <f>+AK31</f>
        <v>1</v>
      </c>
      <c r="N11" s="152">
        <f>+K31</f>
        <v>3</v>
      </c>
      <c r="O11" s="148" t="s">
        <v>2</v>
      </c>
      <c r="P11" s="149">
        <f>+I31</f>
        <v>2</v>
      </c>
      <c r="Q11" s="329"/>
      <c r="R11" s="317"/>
      <c r="S11" s="318"/>
      <c r="T11" s="147">
        <f>+I27</f>
        <v>3</v>
      </c>
      <c r="U11" s="154" t="s">
        <v>2</v>
      </c>
      <c r="V11" s="149">
        <f>+K27</f>
        <v>0</v>
      </c>
      <c r="W11" s="150">
        <f>+I44</f>
        <v>3</v>
      </c>
      <c r="X11" s="151" t="s">
        <v>2</v>
      </c>
      <c r="Y11" s="149">
        <f>+K44</f>
        <v>0</v>
      </c>
      <c r="Z11" s="150">
        <f>+AK38</f>
        <v>3</v>
      </c>
      <c r="AA11" s="151" t="s">
        <v>2</v>
      </c>
      <c r="AB11" s="150">
        <f>+AM38</f>
        <v>0</v>
      </c>
      <c r="AC11" s="147">
        <f>+AK24</f>
        <v>0</v>
      </c>
      <c r="AD11" s="148" t="s">
        <v>2</v>
      </c>
      <c r="AE11" s="150">
        <f>+AM24</f>
        <v>0</v>
      </c>
      <c r="AF11" s="205">
        <f>SUM(AC12,Z12,W12,T12,N12,K12,H12)</f>
        <v>5</v>
      </c>
      <c r="AG11" s="206" t="s">
        <v>2</v>
      </c>
      <c r="AH11" s="207">
        <f>SUM(AE12,AB12,Y12,V12,P12,M12,J12)</f>
        <v>1</v>
      </c>
      <c r="AI11" s="206">
        <f t="shared" si="0"/>
        <v>15</v>
      </c>
      <c r="AJ11" s="206" t="s">
        <v>2</v>
      </c>
      <c r="AK11" s="206">
        <f t="shared" si="1"/>
        <v>6</v>
      </c>
      <c r="AL11" s="598"/>
      <c r="AM11" s="599"/>
    </row>
    <row r="12" spans="1:39" ht="13.5" customHeight="1">
      <c r="A12" s="96"/>
      <c r="B12" s="314" t="s">
        <v>81</v>
      </c>
      <c r="C12" s="16"/>
      <c r="D12" s="101"/>
      <c r="E12" s="16"/>
      <c r="F12" s="99"/>
      <c r="G12" s="247"/>
      <c r="H12" s="214">
        <f>IF(H11=3,1,0)</f>
        <v>0</v>
      </c>
      <c r="I12" s="215"/>
      <c r="J12" s="216">
        <f>IF(J11=3,1,0)</f>
        <v>1</v>
      </c>
      <c r="K12" s="214">
        <f>IF(K11=3,1,0)</f>
        <v>1</v>
      </c>
      <c r="L12" s="215"/>
      <c r="M12" s="216">
        <f>IF(M11=3,1,0)</f>
        <v>0</v>
      </c>
      <c r="N12" s="214">
        <f>IF(N11=3,1,0)</f>
        <v>1</v>
      </c>
      <c r="O12" s="215"/>
      <c r="P12" s="214">
        <f>IF(P11=3,1,0)</f>
        <v>0</v>
      </c>
      <c r="Q12" s="330"/>
      <c r="R12" s="319"/>
      <c r="S12" s="319"/>
      <c r="T12" s="310">
        <f>IF(T11=3,1,0)</f>
        <v>1</v>
      </c>
      <c r="U12" s="218"/>
      <c r="V12" s="216">
        <f>IF(V11=3,1,0)</f>
        <v>0</v>
      </c>
      <c r="W12" s="214">
        <f>IF(W11=3,1,0)</f>
        <v>1</v>
      </c>
      <c r="X12" s="217"/>
      <c r="Y12" s="216">
        <f>IF(Y11=3,1,0)</f>
        <v>0</v>
      </c>
      <c r="Z12" s="214">
        <f>IF(Z11=3,1,0)</f>
        <v>1</v>
      </c>
      <c r="AA12" s="217"/>
      <c r="AB12" s="216">
        <f>IF(AB11=3,1,0)</f>
        <v>0</v>
      </c>
      <c r="AC12" s="214">
        <f>IF(AC11=3,1,0)</f>
        <v>0</v>
      </c>
      <c r="AD12" s="215"/>
      <c r="AE12" s="214">
        <f>IF(AE11=3,1,0)</f>
        <v>0</v>
      </c>
      <c r="AF12" s="208"/>
      <c r="AG12" s="209"/>
      <c r="AH12" s="210"/>
      <c r="AI12" s="209"/>
      <c r="AJ12" s="209"/>
      <c r="AK12" s="209"/>
      <c r="AL12" s="372"/>
      <c r="AM12" s="102"/>
    </row>
    <row r="13" spans="1:39" ht="13.5" customHeight="1">
      <c r="A13" s="98">
        <v>5</v>
      </c>
      <c r="B13" s="376" t="s">
        <v>131</v>
      </c>
      <c r="C13" s="2"/>
      <c r="D13" s="2"/>
      <c r="F13" s="248"/>
      <c r="G13" s="249"/>
      <c r="H13" s="155">
        <f>+AM32</f>
        <v>0</v>
      </c>
      <c r="I13" s="156" t="s">
        <v>2</v>
      </c>
      <c r="J13" s="157">
        <f>+AK32</f>
        <v>3</v>
      </c>
      <c r="K13" s="155">
        <f>+K32</f>
        <v>3</v>
      </c>
      <c r="L13" s="156" t="s">
        <v>2</v>
      </c>
      <c r="M13" s="157">
        <f>+I32</f>
        <v>0</v>
      </c>
      <c r="N13" s="155">
        <f>+AM25</f>
        <v>1</v>
      </c>
      <c r="O13" s="156" t="s">
        <v>2</v>
      </c>
      <c r="P13" s="157">
        <f>+AK25</f>
        <v>3</v>
      </c>
      <c r="Q13" s="155">
        <f>+K27</f>
        <v>0</v>
      </c>
      <c r="R13" s="158" t="s">
        <v>2</v>
      </c>
      <c r="S13" s="155">
        <f>+I27</f>
        <v>3</v>
      </c>
      <c r="T13" s="331"/>
      <c r="U13" s="332"/>
      <c r="V13" s="333"/>
      <c r="W13" s="159">
        <f>+AK39</f>
        <v>3</v>
      </c>
      <c r="X13" s="158" t="s">
        <v>2</v>
      </c>
      <c r="Y13" s="160">
        <f>+AM39</f>
        <v>0</v>
      </c>
      <c r="Z13" s="159">
        <f>+I39</f>
        <v>3</v>
      </c>
      <c r="AA13" s="158" t="s">
        <v>2</v>
      </c>
      <c r="AB13" s="159">
        <f>+K39</f>
        <v>0</v>
      </c>
      <c r="AC13" s="161">
        <f>+I45</f>
        <v>0</v>
      </c>
      <c r="AD13" s="156" t="s">
        <v>2</v>
      </c>
      <c r="AE13" s="163">
        <f>+K45</f>
        <v>0</v>
      </c>
      <c r="AF13" s="211">
        <f>SUM(AC14,Z14,W14,Q14,N14,K14,H14)</f>
        <v>3</v>
      </c>
      <c r="AG13" s="212" t="s">
        <v>2</v>
      </c>
      <c r="AH13" s="213">
        <f>SUM(AE14,AB14,Y14,S14,P14,M14,J14)</f>
        <v>3</v>
      </c>
      <c r="AI13" s="212">
        <f t="shared" si="0"/>
        <v>10</v>
      </c>
      <c r="AJ13" s="212" t="s">
        <v>2</v>
      </c>
      <c r="AK13" s="213">
        <f t="shared" si="1"/>
        <v>9</v>
      </c>
      <c r="AL13" s="596"/>
      <c r="AM13" s="597"/>
    </row>
    <row r="14" spans="1:39" ht="13.5" customHeight="1">
      <c r="A14" s="97"/>
      <c r="B14" s="314" t="s">
        <v>75</v>
      </c>
      <c r="C14" s="16"/>
      <c r="D14" s="16"/>
      <c r="E14" s="16"/>
      <c r="F14" s="100"/>
      <c r="G14" s="249"/>
      <c r="H14" s="214">
        <f>IF(H13=3,1,0)</f>
        <v>0</v>
      </c>
      <c r="I14" s="215"/>
      <c r="J14" s="216">
        <f>IF(J13=3,1,0)</f>
        <v>1</v>
      </c>
      <c r="K14" s="214">
        <f>IF(K13=3,1,0)</f>
        <v>1</v>
      </c>
      <c r="L14" s="215"/>
      <c r="M14" s="216">
        <f>IF(M13=3,1,0)</f>
        <v>0</v>
      </c>
      <c r="N14" s="214">
        <f>IF(N13=3,1,0)</f>
        <v>0</v>
      </c>
      <c r="O14" s="215"/>
      <c r="P14" s="216">
        <f>IF(P13=3,1,0)</f>
        <v>1</v>
      </c>
      <c r="Q14" s="214">
        <f>IF(Q13=3,1,0)</f>
        <v>0</v>
      </c>
      <c r="R14" s="217"/>
      <c r="S14" s="216">
        <f>IF(S13=3,1,0)</f>
        <v>1</v>
      </c>
      <c r="T14" s="332"/>
      <c r="U14" s="334"/>
      <c r="V14" s="335"/>
      <c r="W14" s="214">
        <f>IF(W13=3,1,0)</f>
        <v>1</v>
      </c>
      <c r="X14" s="219"/>
      <c r="Y14" s="216">
        <f>IF(Y13=3,1,0)</f>
        <v>0</v>
      </c>
      <c r="Z14" s="214">
        <f>IF(Z13=3,1,0)</f>
        <v>1</v>
      </c>
      <c r="AA14" s="219"/>
      <c r="AB14" s="216">
        <f>IF(AB13=3,1,0)</f>
        <v>0</v>
      </c>
      <c r="AC14" s="214">
        <f>IF(AC13=3,1,0)</f>
        <v>0</v>
      </c>
      <c r="AD14" s="215"/>
      <c r="AE14" s="214">
        <f>IF(AE13=3,1,0)</f>
        <v>0</v>
      </c>
      <c r="AF14" s="208"/>
      <c r="AG14" s="209"/>
      <c r="AH14" s="210"/>
      <c r="AI14" s="209"/>
      <c r="AJ14" s="209"/>
      <c r="AK14" s="210"/>
      <c r="AL14" s="373"/>
      <c r="AM14" s="40"/>
    </row>
    <row r="15" spans="1:39" ht="13.5" customHeight="1">
      <c r="A15" s="98">
        <v>6</v>
      </c>
      <c r="B15" s="376" t="s">
        <v>132</v>
      </c>
      <c r="C15" s="91"/>
      <c r="D15" s="91"/>
      <c r="F15" s="250"/>
      <c r="G15" s="251"/>
      <c r="H15" s="164">
        <f>+K33</f>
        <v>0</v>
      </c>
      <c r="I15" s="148" t="s">
        <v>2</v>
      </c>
      <c r="J15" s="165">
        <f>+I33</f>
        <v>3</v>
      </c>
      <c r="K15" s="164">
        <f>+AM26</f>
        <v>3</v>
      </c>
      <c r="L15" s="148" t="s">
        <v>2</v>
      </c>
      <c r="M15" s="165">
        <f>+AK26</f>
        <v>0</v>
      </c>
      <c r="N15" s="164">
        <f>+K26</f>
        <v>0</v>
      </c>
      <c r="O15" s="148" t="s">
        <v>2</v>
      </c>
      <c r="P15" s="165">
        <f>+I26</f>
        <v>3</v>
      </c>
      <c r="Q15" s="164">
        <f>+K44</f>
        <v>0</v>
      </c>
      <c r="R15" s="158" t="s">
        <v>2</v>
      </c>
      <c r="S15" s="164">
        <f>+I44</f>
        <v>3</v>
      </c>
      <c r="T15" s="166">
        <f>+AM39</f>
        <v>0</v>
      </c>
      <c r="U15" s="158" t="s">
        <v>2</v>
      </c>
      <c r="V15" s="167">
        <f>+AK39</f>
        <v>3</v>
      </c>
      <c r="W15" s="336"/>
      <c r="X15" s="336"/>
      <c r="Y15" s="337"/>
      <c r="Z15" s="168">
        <f>+AK33</f>
        <v>3</v>
      </c>
      <c r="AA15" s="169" t="s">
        <v>2</v>
      </c>
      <c r="AB15" s="168">
        <f>+AM33</f>
        <v>0</v>
      </c>
      <c r="AC15" s="147">
        <f>+I36</f>
        <v>0</v>
      </c>
      <c r="AD15" s="148" t="s">
        <v>2</v>
      </c>
      <c r="AE15" s="150">
        <f>+K36</f>
        <v>0</v>
      </c>
      <c r="AF15" s="205">
        <f>SUM(AC16,Z16,T16,Q16,N16,K16,H16)</f>
        <v>2</v>
      </c>
      <c r="AG15" s="206" t="s">
        <v>2</v>
      </c>
      <c r="AH15" s="207">
        <f>SUM(AE16,AB16,V16,S16,P16,M16,J16)</f>
        <v>4</v>
      </c>
      <c r="AI15" s="206">
        <f t="shared" si="0"/>
        <v>6</v>
      </c>
      <c r="AJ15" s="206" t="s">
        <v>2</v>
      </c>
      <c r="AK15" s="207">
        <f t="shared" si="1"/>
        <v>12</v>
      </c>
      <c r="AL15" s="596"/>
      <c r="AM15" s="597"/>
    </row>
    <row r="16" spans="1:39" ht="13.5" customHeight="1">
      <c r="A16" s="97"/>
      <c r="B16" s="314" t="s">
        <v>133</v>
      </c>
      <c r="C16" s="16"/>
      <c r="D16" s="16"/>
      <c r="E16" s="16"/>
      <c r="F16" s="246"/>
      <c r="G16" s="242"/>
      <c r="H16" s="214">
        <f>IF(H15=3,1,0)</f>
        <v>0</v>
      </c>
      <c r="I16" s="215"/>
      <c r="J16" s="216">
        <f>IF(J15=3,1,0)</f>
        <v>1</v>
      </c>
      <c r="K16" s="214">
        <f>IF(K15=3,1,0)</f>
        <v>1</v>
      </c>
      <c r="L16" s="215"/>
      <c r="M16" s="216">
        <f>IF(M15=3,1,0)</f>
        <v>0</v>
      </c>
      <c r="N16" s="214">
        <f>IF(N15=3,1,0)</f>
        <v>0</v>
      </c>
      <c r="O16" s="215"/>
      <c r="P16" s="216">
        <f>IF(P15=3,1,0)</f>
        <v>1</v>
      </c>
      <c r="Q16" s="214">
        <f>IF(Q15=3,1,0)</f>
        <v>0</v>
      </c>
      <c r="R16" s="217"/>
      <c r="S16" s="216">
        <f>IF(S15=3,1,0)</f>
        <v>1</v>
      </c>
      <c r="T16" s="214">
        <f>IF(T15=3,1,0)</f>
        <v>0</v>
      </c>
      <c r="U16" s="217"/>
      <c r="V16" s="214">
        <f>IF(V15=3,1,0)</f>
        <v>1</v>
      </c>
      <c r="W16" s="338"/>
      <c r="X16" s="334"/>
      <c r="Y16" s="335"/>
      <c r="Z16" s="214">
        <f>IF(Z15=3,1,0)</f>
        <v>1</v>
      </c>
      <c r="AA16" s="220"/>
      <c r="AB16" s="216">
        <f>IF(AB15=3,1,0)</f>
        <v>0</v>
      </c>
      <c r="AC16" s="214">
        <f>IF(AC15=3,1,0)</f>
        <v>0</v>
      </c>
      <c r="AD16" s="215"/>
      <c r="AE16" s="214">
        <f>IF(AE15=3,1,0)</f>
        <v>0</v>
      </c>
      <c r="AF16" s="208"/>
      <c r="AG16" s="209"/>
      <c r="AH16" s="210"/>
      <c r="AI16" s="209"/>
      <c r="AJ16" s="209"/>
      <c r="AK16" s="210"/>
      <c r="AL16" s="373"/>
      <c r="AM16" s="102"/>
    </row>
    <row r="17" spans="1:39" ht="13.5" customHeight="1">
      <c r="A17" s="98">
        <v>7</v>
      </c>
      <c r="B17" s="376" t="s">
        <v>134</v>
      </c>
      <c r="C17" s="2"/>
      <c r="D17" s="2"/>
      <c r="F17" s="250"/>
      <c r="G17" s="249"/>
      <c r="H17" s="155">
        <f>+AM27</f>
        <v>0</v>
      </c>
      <c r="I17" s="156" t="s">
        <v>2</v>
      </c>
      <c r="J17" s="157">
        <f>+AK27</f>
        <v>3</v>
      </c>
      <c r="K17" s="155">
        <f>+K25</f>
        <v>3</v>
      </c>
      <c r="L17" s="156" t="s">
        <v>2</v>
      </c>
      <c r="M17" s="157">
        <f>+I25</f>
        <v>0</v>
      </c>
      <c r="N17" s="155">
        <f>+K43</f>
        <v>0</v>
      </c>
      <c r="O17" s="156" t="s">
        <v>2</v>
      </c>
      <c r="P17" s="157">
        <f>+I43</f>
        <v>3</v>
      </c>
      <c r="Q17" s="155">
        <f>+AM38</f>
        <v>0</v>
      </c>
      <c r="R17" s="158" t="s">
        <v>2</v>
      </c>
      <c r="S17" s="155">
        <f>+AK38</f>
        <v>3</v>
      </c>
      <c r="T17" s="170">
        <f>+K39</f>
        <v>0</v>
      </c>
      <c r="U17" s="158" t="s">
        <v>2</v>
      </c>
      <c r="V17" s="160">
        <f>+I39</f>
        <v>3</v>
      </c>
      <c r="W17" s="159">
        <f>+AM33</f>
        <v>0</v>
      </c>
      <c r="X17" s="158" t="s">
        <v>2</v>
      </c>
      <c r="Y17" s="160">
        <f>+AK33</f>
        <v>3</v>
      </c>
      <c r="Z17" s="332"/>
      <c r="AA17" s="332"/>
      <c r="AB17" s="332"/>
      <c r="AC17" s="161">
        <f>+I30</f>
        <v>0</v>
      </c>
      <c r="AD17" s="156" t="s">
        <v>2</v>
      </c>
      <c r="AE17" s="163">
        <f>+K30</f>
        <v>0</v>
      </c>
      <c r="AF17" s="211">
        <f>SUM(AC18,W18,T18,Q18,N18,K18,H18)</f>
        <v>1</v>
      </c>
      <c r="AG17" s="212" t="s">
        <v>2</v>
      </c>
      <c r="AH17" s="213">
        <f>SUM(AE18,Y18,V18,S18,P18,M18,J18)</f>
        <v>5</v>
      </c>
      <c r="AI17" s="212">
        <f t="shared" si="0"/>
        <v>3</v>
      </c>
      <c r="AJ17" s="212" t="s">
        <v>2</v>
      </c>
      <c r="AK17" s="213">
        <f t="shared" si="1"/>
        <v>15</v>
      </c>
      <c r="AL17" s="596"/>
      <c r="AM17" s="597"/>
    </row>
    <row r="18" spans="1:39" ht="13.5" customHeight="1">
      <c r="A18" s="97"/>
      <c r="B18" s="314" t="s">
        <v>135</v>
      </c>
      <c r="C18" s="16"/>
      <c r="D18" s="16"/>
      <c r="E18" s="16"/>
      <c r="F18" s="246"/>
      <c r="G18" s="242"/>
      <c r="H18" s="214">
        <f>IF(H17=3,1,0)</f>
        <v>0</v>
      </c>
      <c r="I18" s="215"/>
      <c r="J18" s="216">
        <f>IF(J17=3,1,0)</f>
        <v>1</v>
      </c>
      <c r="K18" s="214">
        <f>IF(K17=3,1,0)</f>
        <v>1</v>
      </c>
      <c r="L18" s="215"/>
      <c r="M18" s="216">
        <f>IF(M17=3,1,0)</f>
        <v>0</v>
      </c>
      <c r="N18" s="214">
        <f>IF(N17=3,1,0)</f>
        <v>0</v>
      </c>
      <c r="O18" s="215"/>
      <c r="P18" s="216">
        <f>IF(P17=3,1,0)</f>
        <v>1</v>
      </c>
      <c r="Q18" s="214">
        <f>IF(Q17=3,1,0)</f>
        <v>0</v>
      </c>
      <c r="R18" s="217"/>
      <c r="S18" s="216">
        <f>IF(S17=3,1,0)</f>
        <v>1</v>
      </c>
      <c r="T18" s="214">
        <f>IF(T17=3,1,0)</f>
        <v>0</v>
      </c>
      <c r="U18" s="217"/>
      <c r="V18" s="216">
        <f>IF(V17=3,1,0)</f>
        <v>1</v>
      </c>
      <c r="W18" s="214">
        <f>IF(W17=3,1,0)</f>
        <v>0</v>
      </c>
      <c r="X18" s="217"/>
      <c r="Y18" s="214">
        <f>IF(Y17=3,1,0)</f>
        <v>1</v>
      </c>
      <c r="Z18" s="338"/>
      <c r="AA18" s="334"/>
      <c r="AB18" s="334"/>
      <c r="AC18" s="310">
        <f>IF(AC17=3,1,0)</f>
        <v>0</v>
      </c>
      <c r="AD18" s="215"/>
      <c r="AE18" s="214">
        <f>IF(AE17=3,1,0)</f>
        <v>0</v>
      </c>
      <c r="AF18" s="208"/>
      <c r="AG18" s="209"/>
      <c r="AH18" s="210"/>
      <c r="AI18" s="209"/>
      <c r="AJ18" s="209"/>
      <c r="AK18" s="209"/>
      <c r="AL18" s="374"/>
      <c r="AM18" s="102"/>
    </row>
    <row r="19" spans="1:39" ht="13.5" customHeight="1">
      <c r="A19" s="105">
        <v>8</v>
      </c>
      <c r="B19" s="313"/>
      <c r="C19" s="2"/>
      <c r="D19" s="92"/>
      <c r="F19" s="95"/>
      <c r="G19" s="252"/>
      <c r="H19" s="171">
        <f>+K24</f>
        <v>0</v>
      </c>
      <c r="I19" s="156" t="s">
        <v>2</v>
      </c>
      <c r="J19" s="172">
        <f>+I24</f>
        <v>0</v>
      </c>
      <c r="K19" s="171">
        <f>+AM37</f>
        <v>0</v>
      </c>
      <c r="L19" s="156" t="s">
        <v>2</v>
      </c>
      <c r="M19" s="172">
        <f>+AK37</f>
        <v>0</v>
      </c>
      <c r="N19" s="171">
        <f>+AM30</f>
        <v>0</v>
      </c>
      <c r="O19" s="156" t="s">
        <v>2</v>
      </c>
      <c r="P19" s="162">
        <f>+AK30</f>
        <v>0</v>
      </c>
      <c r="Q19" s="161">
        <f>+AM24</f>
        <v>0</v>
      </c>
      <c r="R19" s="156" t="s">
        <v>2</v>
      </c>
      <c r="S19" s="163">
        <f>+AK24</f>
        <v>0</v>
      </c>
      <c r="T19" s="161">
        <f>+K45</f>
        <v>0</v>
      </c>
      <c r="U19" s="156" t="s">
        <v>2</v>
      </c>
      <c r="V19" s="162">
        <f>+I45</f>
        <v>0</v>
      </c>
      <c r="W19" s="163">
        <f>+K36</f>
        <v>0</v>
      </c>
      <c r="X19" s="156" t="s">
        <v>2</v>
      </c>
      <c r="Y19" s="162">
        <f>+I36</f>
        <v>0</v>
      </c>
      <c r="Z19" s="163">
        <f>+K30</f>
        <v>0</v>
      </c>
      <c r="AA19" s="156" t="s">
        <v>2</v>
      </c>
      <c r="AB19" s="162">
        <f>+I30</f>
        <v>0</v>
      </c>
      <c r="AC19" s="339"/>
      <c r="AD19" s="317"/>
      <c r="AE19" s="317"/>
      <c r="AF19" s="211">
        <f>SUM(Z20,W20,T20,Q20,N20,K20,H20)</f>
        <v>0</v>
      </c>
      <c r="AG19" s="212" t="s">
        <v>2</v>
      </c>
      <c r="AH19" s="213">
        <f>SUM(AB20,Y20,V20,S20,P20,M20,J20)</f>
        <v>0</v>
      </c>
      <c r="AI19" s="212">
        <f t="shared" si="0"/>
        <v>0</v>
      </c>
      <c r="AJ19" s="212" t="s">
        <v>2</v>
      </c>
      <c r="AK19" s="212">
        <f t="shared" si="1"/>
        <v>0</v>
      </c>
      <c r="AL19" s="598"/>
      <c r="AM19" s="599"/>
    </row>
    <row r="20" spans="1:39" ht="13.5" customHeight="1" thickBot="1">
      <c r="A20" s="141"/>
      <c r="B20" s="315"/>
      <c r="C20" s="18"/>
      <c r="D20" s="107"/>
      <c r="E20" s="18"/>
      <c r="F20" s="106"/>
      <c r="G20" s="106"/>
      <c r="H20" s="221">
        <f>IF(H19=3,1,0)</f>
        <v>0</v>
      </c>
      <c r="I20" s="222"/>
      <c r="J20" s="223">
        <f>IF(J19=3,1,0)</f>
        <v>0</v>
      </c>
      <c r="K20" s="224">
        <f>IF(K19=3,1,0)</f>
        <v>0</v>
      </c>
      <c r="L20" s="222"/>
      <c r="M20" s="223">
        <f>IF(M19=3,1,0)</f>
        <v>0</v>
      </c>
      <c r="N20" s="224">
        <f>IF(N19=3,1,0)</f>
        <v>0</v>
      </c>
      <c r="O20" s="222"/>
      <c r="P20" s="223">
        <f>IF(P19=3,1,0)</f>
        <v>0</v>
      </c>
      <c r="Q20" s="224">
        <f>IF(Q19=3,1,0)</f>
        <v>0</v>
      </c>
      <c r="R20" s="222"/>
      <c r="S20" s="223">
        <f>IF(S19=3,1,0)</f>
        <v>0</v>
      </c>
      <c r="T20" s="224">
        <f>IF(T19=3,1,0)</f>
        <v>0</v>
      </c>
      <c r="U20" s="222"/>
      <c r="V20" s="223">
        <f>IF(V19=3,1,0)</f>
        <v>0</v>
      </c>
      <c r="W20" s="224">
        <f>IF(W19=3,1,0)</f>
        <v>0</v>
      </c>
      <c r="X20" s="222"/>
      <c r="Y20" s="223">
        <f>IF(Y19=3,1,0)</f>
        <v>0</v>
      </c>
      <c r="Z20" s="224">
        <f>IF(Z19=3,1,0)</f>
        <v>0</v>
      </c>
      <c r="AA20" s="222"/>
      <c r="AB20" s="224">
        <f>IF(AB19=3,1,0)</f>
        <v>0</v>
      </c>
      <c r="AC20" s="340"/>
      <c r="AD20" s="341"/>
      <c r="AE20" s="341"/>
      <c r="AF20" s="309"/>
      <c r="AG20" s="174"/>
      <c r="AH20" s="175"/>
      <c r="AI20" s="173"/>
      <c r="AJ20" s="174"/>
      <c r="AK20" s="175"/>
      <c r="AL20" s="375"/>
      <c r="AM20" s="108"/>
    </row>
    <row r="21" spans="1:39" ht="16.5" thickBot="1">
      <c r="A21" s="182"/>
      <c r="B21" s="95"/>
      <c r="C21" s="2"/>
      <c r="D21" s="92"/>
      <c r="E21" s="2"/>
      <c r="F21" s="44"/>
      <c r="G21" s="95"/>
      <c r="H21" s="163"/>
      <c r="I21" s="156"/>
      <c r="J21" s="163"/>
      <c r="K21" s="163"/>
      <c r="L21" s="156"/>
      <c r="M21" s="163"/>
      <c r="N21" s="163"/>
      <c r="O21" s="156"/>
      <c r="P21" s="163"/>
      <c r="Q21" s="163"/>
      <c r="R21" s="156"/>
      <c r="S21" s="163"/>
      <c r="T21" s="163"/>
      <c r="U21" s="156"/>
      <c r="V21" s="163"/>
      <c r="W21" s="163"/>
      <c r="X21" s="156"/>
      <c r="Y21" s="163"/>
      <c r="Z21" s="163"/>
      <c r="AA21" s="156"/>
      <c r="AB21" s="163"/>
      <c r="AC21" s="176"/>
      <c r="AD21" s="177"/>
      <c r="AE21" s="177"/>
      <c r="AF21" s="178">
        <f>SUM(AF19,AF17,AF15,AF13,AF11,AF9,AF7,AF5)</f>
        <v>21</v>
      </c>
      <c r="AG21" s="179" t="s">
        <v>2</v>
      </c>
      <c r="AH21" s="179">
        <f>SUM(AH19,AH17,AH15,AH13,AH11,AH9,AH7,AH5)</f>
        <v>21</v>
      </c>
      <c r="AI21" s="180">
        <f>SUM(AI19,AI17,AI15,AI13,AI11,AI9,AI7,AI5)</f>
        <v>67</v>
      </c>
      <c r="AJ21" s="179" t="s">
        <v>2</v>
      </c>
      <c r="AK21" s="181">
        <f>SUM(AK19,AK17,AK15,AK13,AK11,AK9,AK7,AK5)</f>
        <v>67</v>
      </c>
      <c r="AL21" s="93"/>
      <c r="AM21" s="94"/>
    </row>
    <row r="22" spans="1:39" ht="15" customHeight="1" thickBot="1">
      <c r="A22" s="2"/>
      <c r="C22" s="183" t="s">
        <v>6</v>
      </c>
      <c r="I22"/>
      <c r="L22" s="2"/>
      <c r="M22" s="2"/>
      <c r="N22" s="2"/>
      <c r="O22" s="2"/>
      <c r="P22" s="2"/>
      <c r="Q22" s="2"/>
      <c r="R22" s="2"/>
      <c r="S22" s="18"/>
      <c r="T22" s="133" t="s">
        <v>7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2.75" customHeight="1" thickBot="1">
      <c r="A23" s="226"/>
      <c r="B23" s="14"/>
      <c r="C23" s="14"/>
      <c r="D23" s="85"/>
      <c r="E23" s="82" t="s">
        <v>1</v>
      </c>
      <c r="F23" s="82"/>
      <c r="G23" s="82" t="s">
        <v>1</v>
      </c>
      <c r="H23" s="5"/>
      <c r="I23" s="86" t="s">
        <v>3</v>
      </c>
      <c r="J23" s="83"/>
      <c r="K23" s="87"/>
      <c r="L23" s="28"/>
      <c r="M23" s="2"/>
      <c r="N23" s="2"/>
      <c r="O23" s="2"/>
      <c r="P23" s="2"/>
      <c r="Q23" s="2"/>
      <c r="R23" s="8"/>
      <c r="S23" s="135"/>
      <c r="T23" s="139" t="s">
        <v>1</v>
      </c>
      <c r="U23" s="139"/>
      <c r="V23" s="139"/>
      <c r="W23" s="139"/>
      <c r="X23" s="139"/>
      <c r="Y23" s="139"/>
      <c r="Z23" s="139"/>
      <c r="AA23" s="137"/>
      <c r="AB23" s="139"/>
      <c r="AC23" s="137"/>
      <c r="AD23" s="137"/>
      <c r="AE23" s="139" t="s">
        <v>1</v>
      </c>
      <c r="AF23" s="137"/>
      <c r="AG23" s="137"/>
      <c r="AH23" s="137"/>
      <c r="AI23" s="137"/>
      <c r="AJ23" s="137"/>
      <c r="AK23" s="139" t="s">
        <v>3</v>
      </c>
      <c r="AL23" s="137"/>
      <c r="AM23" s="138"/>
    </row>
    <row r="24" spans="1:39" ht="12.75" customHeight="1">
      <c r="A24" s="227"/>
      <c r="B24" s="36">
        <v>1</v>
      </c>
      <c r="C24" s="46" t="s">
        <v>4</v>
      </c>
      <c r="D24" s="37">
        <v>8</v>
      </c>
      <c r="E24" s="265" t="str">
        <f>+B5</f>
        <v>Schüfer, Hannah</v>
      </c>
      <c r="F24" s="47" t="s">
        <v>4</v>
      </c>
      <c r="G24" s="265">
        <f>+B19</f>
        <v>0</v>
      </c>
      <c r="H24" s="48"/>
      <c r="I24" s="342"/>
      <c r="J24" s="6" t="s">
        <v>2</v>
      </c>
      <c r="K24" s="345"/>
      <c r="L24" s="49"/>
      <c r="M24" s="80"/>
      <c r="N24" s="80"/>
      <c r="S24" s="201"/>
      <c r="T24" s="196">
        <v>4</v>
      </c>
      <c r="U24" s="197" t="s">
        <v>4</v>
      </c>
      <c r="V24" s="198">
        <v>8</v>
      </c>
      <c r="W24" s="195" t="str">
        <f>+B11</f>
        <v>Pfitzenmayer, Franziska</v>
      </c>
      <c r="X24" s="137"/>
      <c r="Y24" s="195"/>
      <c r="Z24" s="199"/>
      <c r="AA24" s="137"/>
      <c r="AB24" s="122"/>
      <c r="AC24" s="200"/>
      <c r="AD24" s="199" t="s">
        <v>4</v>
      </c>
      <c r="AE24" s="200">
        <f>+B19</f>
        <v>0</v>
      </c>
      <c r="AF24" s="122"/>
      <c r="AG24" s="122"/>
      <c r="AH24" s="195"/>
      <c r="AI24" s="195"/>
      <c r="AJ24" s="140"/>
      <c r="AK24" s="348"/>
      <c r="AL24" s="140" t="s">
        <v>2</v>
      </c>
      <c r="AM24" s="352"/>
    </row>
    <row r="25" spans="1:39" ht="12.75" customHeight="1">
      <c r="A25" s="228"/>
      <c r="B25" s="52">
        <v>2</v>
      </c>
      <c r="C25" s="53" t="s">
        <v>4</v>
      </c>
      <c r="D25" s="54">
        <v>7</v>
      </c>
      <c r="E25" s="266" t="str">
        <f>+B7</f>
        <v>Wacker, Melanie</v>
      </c>
      <c r="F25" s="55" t="s">
        <v>4</v>
      </c>
      <c r="G25" s="266" t="str">
        <f>+B17</f>
        <v>Walter, Madeleine</v>
      </c>
      <c r="H25" s="48"/>
      <c r="I25" s="342">
        <v>0</v>
      </c>
      <c r="J25" s="6" t="s">
        <v>2</v>
      </c>
      <c r="K25" s="345">
        <v>3</v>
      </c>
      <c r="L25" s="49"/>
      <c r="M25" s="80"/>
      <c r="N25" s="80"/>
      <c r="S25" s="202"/>
      <c r="T25" s="191">
        <v>3</v>
      </c>
      <c r="U25" s="190" t="s">
        <v>4</v>
      </c>
      <c r="V25" s="192">
        <v>5</v>
      </c>
      <c r="W25" s="59" t="str">
        <f>+B9</f>
        <v>Diefenbach, Natalie</v>
      </c>
      <c r="X25" s="16"/>
      <c r="Y25" s="59"/>
      <c r="Z25" s="130"/>
      <c r="AA25" s="16"/>
      <c r="AB25" s="131"/>
      <c r="AC25" s="194"/>
      <c r="AD25" s="190" t="s">
        <v>4</v>
      </c>
      <c r="AE25" s="194" t="str">
        <f>+B13</f>
        <v>Grosch, Franziska</v>
      </c>
      <c r="AF25" s="131"/>
      <c r="AG25" s="131"/>
      <c r="AH25" s="59"/>
      <c r="AI25" s="59"/>
      <c r="AJ25" s="71"/>
      <c r="AK25" s="349">
        <v>3</v>
      </c>
      <c r="AL25" s="71" t="s">
        <v>2</v>
      </c>
      <c r="AM25" s="353">
        <v>1</v>
      </c>
    </row>
    <row r="26" spans="1:39" ht="12.75" customHeight="1">
      <c r="A26" s="228"/>
      <c r="B26" s="52">
        <v>3</v>
      </c>
      <c r="C26" s="53" t="s">
        <v>4</v>
      </c>
      <c r="D26" s="54">
        <v>6</v>
      </c>
      <c r="E26" s="267" t="str">
        <f>+B9</f>
        <v>Diefenbach, Natalie</v>
      </c>
      <c r="F26" s="55" t="s">
        <v>4</v>
      </c>
      <c r="G26" s="267" t="str">
        <f>+B15</f>
        <v>Begovic, Lara</v>
      </c>
      <c r="H26" s="48"/>
      <c r="I26" s="343">
        <v>3</v>
      </c>
      <c r="J26" s="35" t="s">
        <v>2</v>
      </c>
      <c r="K26" s="346">
        <v>0</v>
      </c>
      <c r="L26" s="49"/>
      <c r="M26" s="80"/>
      <c r="N26" s="80"/>
      <c r="S26" s="202"/>
      <c r="T26" s="191">
        <v>2</v>
      </c>
      <c r="U26" s="193" t="s">
        <v>4</v>
      </c>
      <c r="V26" s="192">
        <v>6</v>
      </c>
      <c r="W26" s="59" t="str">
        <f>+B7</f>
        <v>Wacker, Melanie</v>
      </c>
      <c r="X26" s="16"/>
      <c r="Y26" s="59"/>
      <c r="Z26" s="130"/>
      <c r="AA26" s="16"/>
      <c r="AB26" s="131"/>
      <c r="AC26" s="194"/>
      <c r="AD26" s="130" t="s">
        <v>4</v>
      </c>
      <c r="AE26" s="194" t="str">
        <f>+B15</f>
        <v>Begovic, Lara</v>
      </c>
      <c r="AF26" s="131"/>
      <c r="AG26" s="131"/>
      <c r="AH26" s="59"/>
      <c r="AI26" s="59"/>
      <c r="AJ26" s="71"/>
      <c r="AK26" s="350">
        <v>0</v>
      </c>
      <c r="AL26" s="71" t="s">
        <v>2</v>
      </c>
      <c r="AM26" s="353">
        <v>3</v>
      </c>
    </row>
    <row r="27" spans="1:39" ht="12.75" customHeight="1" thickBot="1">
      <c r="A27" s="227"/>
      <c r="B27" s="23">
        <v>4</v>
      </c>
      <c r="C27" s="60" t="s">
        <v>4</v>
      </c>
      <c r="D27" s="24">
        <v>5</v>
      </c>
      <c r="E27" s="268" t="str">
        <f>+B11</f>
        <v>Pfitzenmayer, Franziska</v>
      </c>
      <c r="F27" s="62" t="s">
        <v>4</v>
      </c>
      <c r="G27" s="268" t="str">
        <f>+B13</f>
        <v>Grosch, Franziska</v>
      </c>
      <c r="H27" s="63"/>
      <c r="I27" s="344">
        <v>3</v>
      </c>
      <c r="J27" s="7" t="s">
        <v>2</v>
      </c>
      <c r="K27" s="347">
        <v>0</v>
      </c>
      <c r="L27" s="49"/>
      <c r="M27" s="80"/>
      <c r="N27" s="80"/>
      <c r="S27" s="81"/>
      <c r="T27" s="20">
        <v>1</v>
      </c>
      <c r="U27" s="65" t="s">
        <v>4</v>
      </c>
      <c r="V27" s="38">
        <v>7</v>
      </c>
      <c r="W27" s="88" t="str">
        <f>+B5</f>
        <v>Schüfer, Hannah</v>
      </c>
      <c r="X27" s="18"/>
      <c r="Y27" s="88"/>
      <c r="Z27" s="89"/>
      <c r="AA27" s="18"/>
      <c r="AB27" s="88"/>
      <c r="AC27" s="88"/>
      <c r="AD27" s="89" t="s">
        <v>4</v>
      </c>
      <c r="AE27" s="88" t="str">
        <f>+B17</f>
        <v>Walter, Madeleine</v>
      </c>
      <c r="AF27" s="88"/>
      <c r="AG27" s="88"/>
      <c r="AH27" s="88"/>
      <c r="AI27" s="88"/>
      <c r="AJ27" s="58"/>
      <c r="AK27" s="351">
        <v>3</v>
      </c>
      <c r="AL27" s="7" t="s">
        <v>2</v>
      </c>
      <c r="AM27" s="354">
        <v>0</v>
      </c>
    </row>
    <row r="28" spans="1:37" ht="12.75" customHeight="1">
      <c r="A28" s="142"/>
      <c r="B28" s="116"/>
      <c r="C28" s="117"/>
      <c r="D28" s="116"/>
      <c r="E28" s="118"/>
      <c r="F28" s="119"/>
      <c r="G28" s="118"/>
      <c r="H28" s="69"/>
      <c r="I28" s="144"/>
      <c r="J28" s="120"/>
      <c r="K28" s="144"/>
      <c r="L28" s="49"/>
      <c r="AK28" s="243"/>
    </row>
    <row r="29" spans="1:39" ht="12.75" customHeight="1" thickBot="1">
      <c r="A29" s="2"/>
      <c r="C29" s="133" t="s">
        <v>8</v>
      </c>
      <c r="L29" s="49"/>
      <c r="S29" s="18"/>
      <c r="T29" s="134" t="s">
        <v>9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12.75" customHeight="1">
      <c r="A30" s="299"/>
      <c r="B30" s="300">
        <v>7</v>
      </c>
      <c r="C30" s="197" t="s">
        <v>4</v>
      </c>
      <c r="D30" s="198">
        <v>8</v>
      </c>
      <c r="E30" s="195" t="str">
        <f>+B17</f>
        <v>Walter, Madeleine</v>
      </c>
      <c r="F30" s="199" t="s">
        <v>4</v>
      </c>
      <c r="G30" s="200">
        <f>+B19</f>
        <v>0</v>
      </c>
      <c r="H30" s="5"/>
      <c r="I30" s="348"/>
      <c r="J30" s="140" t="s">
        <v>2</v>
      </c>
      <c r="K30" s="352"/>
      <c r="L30" s="49"/>
      <c r="M30" s="80"/>
      <c r="N30" s="80"/>
      <c r="S30" s="202"/>
      <c r="T30" s="127">
        <v>3</v>
      </c>
      <c r="U30" s="128" t="s">
        <v>4</v>
      </c>
      <c r="V30" s="129">
        <v>8</v>
      </c>
      <c r="W30" s="59" t="str">
        <f>+B9</f>
        <v>Diefenbach, Natalie</v>
      </c>
      <c r="X30" s="16"/>
      <c r="Y30" s="59"/>
      <c r="Z30" s="130"/>
      <c r="AA30" s="16"/>
      <c r="AB30" s="131"/>
      <c r="AC30" s="59"/>
      <c r="AD30" s="130" t="s">
        <v>4</v>
      </c>
      <c r="AE30" s="59">
        <f>+B19</f>
        <v>0</v>
      </c>
      <c r="AF30" s="131"/>
      <c r="AG30" s="131"/>
      <c r="AH30" s="59"/>
      <c r="AI30" s="59"/>
      <c r="AJ30" s="132"/>
      <c r="AK30" s="366"/>
      <c r="AL30" s="115" t="s">
        <v>2</v>
      </c>
      <c r="AM30" s="368"/>
    </row>
    <row r="31" spans="1:39" ht="12.75" customHeight="1">
      <c r="A31" s="299"/>
      <c r="B31" s="301">
        <v>3</v>
      </c>
      <c r="C31" s="190" t="s">
        <v>4</v>
      </c>
      <c r="D31" s="192">
        <v>4</v>
      </c>
      <c r="E31" s="59" t="str">
        <f>+B9</f>
        <v>Diefenbach, Natalie</v>
      </c>
      <c r="F31" s="190" t="s">
        <v>4</v>
      </c>
      <c r="G31" s="194" t="str">
        <f>+B11</f>
        <v>Pfitzenmayer, Franziska</v>
      </c>
      <c r="H31" s="2"/>
      <c r="I31" s="349">
        <v>2</v>
      </c>
      <c r="J31" s="71" t="s">
        <v>2</v>
      </c>
      <c r="K31" s="353">
        <v>3</v>
      </c>
      <c r="L31" s="49"/>
      <c r="M31" s="80"/>
      <c r="N31" s="80"/>
      <c r="S31" s="202"/>
      <c r="T31" s="187">
        <v>2</v>
      </c>
      <c r="U31" s="188" t="s">
        <v>4</v>
      </c>
      <c r="V31" s="189">
        <v>4</v>
      </c>
      <c r="W31" s="59" t="str">
        <f>+B7</f>
        <v>Wacker, Melanie</v>
      </c>
      <c r="X31" s="16"/>
      <c r="Y31" s="59"/>
      <c r="Z31" s="130"/>
      <c r="AA31" s="16"/>
      <c r="AB31" s="131"/>
      <c r="AC31" s="59"/>
      <c r="AD31" s="130" t="s">
        <v>4</v>
      </c>
      <c r="AE31" s="59" t="str">
        <f>+B11</f>
        <v>Pfitzenmayer, Franziska</v>
      </c>
      <c r="AF31" s="131"/>
      <c r="AG31" s="78"/>
      <c r="AH31" s="50"/>
      <c r="AI31" s="50"/>
      <c r="AJ31" s="64"/>
      <c r="AK31" s="350">
        <v>1</v>
      </c>
      <c r="AL31" s="64" t="s">
        <v>2</v>
      </c>
      <c r="AM31" s="360">
        <v>3</v>
      </c>
    </row>
    <row r="32" spans="1:39" ht="12.75" customHeight="1">
      <c r="A32" s="299"/>
      <c r="B32" s="301">
        <v>2</v>
      </c>
      <c r="C32" s="193" t="s">
        <v>4</v>
      </c>
      <c r="D32" s="192">
        <v>5</v>
      </c>
      <c r="E32" s="59" t="str">
        <f>+B7</f>
        <v>Wacker, Melanie</v>
      </c>
      <c r="F32" s="130" t="s">
        <v>4</v>
      </c>
      <c r="G32" s="194" t="str">
        <f>+B13</f>
        <v>Grosch, Franziska</v>
      </c>
      <c r="H32" s="2"/>
      <c r="I32" s="350">
        <v>0</v>
      </c>
      <c r="J32" s="71" t="s">
        <v>2</v>
      </c>
      <c r="K32" s="353">
        <v>3</v>
      </c>
      <c r="L32" s="49"/>
      <c r="M32" s="143"/>
      <c r="N32" s="143"/>
      <c r="S32" s="202"/>
      <c r="T32" s="187">
        <v>1</v>
      </c>
      <c r="U32" s="264" t="s">
        <v>4</v>
      </c>
      <c r="V32" s="189">
        <v>5</v>
      </c>
      <c r="W32" s="59" t="str">
        <f>+B5</f>
        <v>Schüfer, Hannah</v>
      </c>
      <c r="X32" s="16"/>
      <c r="Y32" s="59"/>
      <c r="Z32" s="130"/>
      <c r="AA32" s="16"/>
      <c r="AB32" s="131"/>
      <c r="AC32" s="59"/>
      <c r="AD32" s="190" t="s">
        <v>4</v>
      </c>
      <c r="AE32" s="59" t="str">
        <f>+B13</f>
        <v>Grosch, Franziska</v>
      </c>
      <c r="AF32" s="131"/>
      <c r="AG32" s="78"/>
      <c r="AH32" s="50"/>
      <c r="AI32" s="50"/>
      <c r="AJ32" s="64"/>
      <c r="AK32" s="350">
        <v>3</v>
      </c>
      <c r="AL32" s="64" t="s">
        <v>2</v>
      </c>
      <c r="AM32" s="360">
        <v>0</v>
      </c>
    </row>
    <row r="33" spans="1:39" ht="12.75" customHeight="1" thickBot="1">
      <c r="A33" s="143"/>
      <c r="B33" s="302">
        <v>1</v>
      </c>
      <c r="C33" s="65" t="s">
        <v>4</v>
      </c>
      <c r="D33" s="38">
        <v>6</v>
      </c>
      <c r="E33" s="88" t="str">
        <f>+B5</f>
        <v>Schüfer, Hannah</v>
      </c>
      <c r="F33" s="89" t="s">
        <v>4</v>
      </c>
      <c r="G33" s="88" t="str">
        <f>+B15</f>
        <v>Begovic, Lara</v>
      </c>
      <c r="H33" s="18"/>
      <c r="I33" s="351">
        <v>3</v>
      </c>
      <c r="J33" s="7" t="s">
        <v>2</v>
      </c>
      <c r="K33" s="354">
        <v>0</v>
      </c>
      <c r="L33" s="49"/>
      <c r="M33" s="143"/>
      <c r="N33" s="143"/>
      <c r="S33" s="203"/>
      <c r="T33" s="25">
        <v>6</v>
      </c>
      <c r="U33" s="65" t="s">
        <v>4</v>
      </c>
      <c r="V33" s="26">
        <v>7</v>
      </c>
      <c r="W33" s="61" t="str">
        <f>+B15</f>
        <v>Begovic, Lara</v>
      </c>
      <c r="X33" s="18"/>
      <c r="Y33" s="61"/>
      <c r="Z33" s="89"/>
      <c r="AA33" s="18"/>
      <c r="AB33" s="88"/>
      <c r="AC33" s="61"/>
      <c r="AD33" s="89" t="s">
        <v>4</v>
      </c>
      <c r="AE33" s="61" t="str">
        <f>+B17</f>
        <v>Walter, Madeleine</v>
      </c>
      <c r="AF33" s="88"/>
      <c r="AG33" s="88"/>
      <c r="AH33" s="61"/>
      <c r="AI33" s="61"/>
      <c r="AJ33" s="67"/>
      <c r="AK33" s="367">
        <v>3</v>
      </c>
      <c r="AL33" s="67" t="s">
        <v>2</v>
      </c>
      <c r="AM33" s="361">
        <v>0</v>
      </c>
    </row>
    <row r="34" spans="1:37" ht="12.75" customHeight="1">
      <c r="A34" s="143"/>
      <c r="B34" s="84"/>
      <c r="C34" s="123"/>
      <c r="D34" s="84"/>
      <c r="E34" s="90"/>
      <c r="F34" s="123"/>
      <c r="G34" s="90"/>
      <c r="H34" s="124"/>
      <c r="I34" s="144"/>
      <c r="J34" s="120"/>
      <c r="K34" s="144"/>
      <c r="L34" s="49"/>
      <c r="AK34" s="243"/>
    </row>
    <row r="35" spans="1:20" ht="12.75" customHeight="1" thickBot="1">
      <c r="A35" s="2"/>
      <c r="B35" s="20"/>
      <c r="C35" s="134" t="s">
        <v>10</v>
      </c>
      <c r="D35" s="20"/>
      <c r="E35" s="88"/>
      <c r="F35" s="57"/>
      <c r="G35" s="88"/>
      <c r="H35" s="70"/>
      <c r="I35" s="145"/>
      <c r="J35" s="22"/>
      <c r="K35" s="145"/>
      <c r="L35" s="49"/>
      <c r="M35" s="2"/>
      <c r="N35" s="2"/>
      <c r="T35" s="287" t="s">
        <v>11</v>
      </c>
    </row>
    <row r="36" spans="1:39" ht="12.75" customHeight="1">
      <c r="A36" s="229"/>
      <c r="B36" s="72">
        <v>6</v>
      </c>
      <c r="C36" s="73" t="s">
        <v>4</v>
      </c>
      <c r="D36" s="74">
        <v>8</v>
      </c>
      <c r="E36" s="272" t="str">
        <f>+B15</f>
        <v>Begovic, Lara</v>
      </c>
      <c r="F36" s="125" t="s">
        <v>4</v>
      </c>
      <c r="G36" s="274">
        <f>+B19</f>
        <v>0</v>
      </c>
      <c r="H36" s="121"/>
      <c r="I36" s="355"/>
      <c r="J36" s="75" t="s">
        <v>2</v>
      </c>
      <c r="K36" s="359"/>
      <c r="L36" s="66"/>
      <c r="M36" s="80"/>
      <c r="N36" s="80"/>
      <c r="S36" s="292"/>
      <c r="T36" s="293">
        <v>1</v>
      </c>
      <c r="U36" s="294" t="s">
        <v>4</v>
      </c>
      <c r="V36" s="293">
        <v>3</v>
      </c>
      <c r="W36" s="295" t="str">
        <f>+B5</f>
        <v>Schüfer, Hannah</v>
      </c>
      <c r="X36" s="137"/>
      <c r="Y36" s="137"/>
      <c r="Z36" s="137"/>
      <c r="AA36" s="137"/>
      <c r="AB36" s="137"/>
      <c r="AC36" s="137"/>
      <c r="AD36" s="296" t="s">
        <v>4</v>
      </c>
      <c r="AE36" s="297" t="str">
        <f>+B9</f>
        <v>Diefenbach, Natalie</v>
      </c>
      <c r="AF36" s="137"/>
      <c r="AG36" s="137"/>
      <c r="AH36" s="137"/>
      <c r="AI36" s="137"/>
      <c r="AJ36" s="137"/>
      <c r="AK36" s="369">
        <v>3</v>
      </c>
      <c r="AL36" s="140" t="s">
        <v>2</v>
      </c>
      <c r="AM36" s="371">
        <v>0</v>
      </c>
    </row>
    <row r="37" spans="1:39" ht="12.75" customHeight="1">
      <c r="A37" s="229"/>
      <c r="B37" s="76">
        <v>2</v>
      </c>
      <c r="C37" s="53" t="s">
        <v>4</v>
      </c>
      <c r="D37" s="77">
        <v>3</v>
      </c>
      <c r="E37" s="273" t="str">
        <f>+B7</f>
        <v>Wacker, Melanie</v>
      </c>
      <c r="F37" s="53" t="s">
        <v>4</v>
      </c>
      <c r="G37" s="275" t="str">
        <f>+B9</f>
        <v>Diefenbach, Natalie</v>
      </c>
      <c r="H37" s="51"/>
      <c r="I37" s="356">
        <v>0</v>
      </c>
      <c r="J37" s="64" t="s">
        <v>2</v>
      </c>
      <c r="K37" s="345">
        <v>3</v>
      </c>
      <c r="L37" s="66"/>
      <c r="M37" s="80"/>
      <c r="N37" s="80"/>
      <c r="S37" s="298"/>
      <c r="T37" s="288">
        <v>2</v>
      </c>
      <c r="U37" s="190" t="s">
        <v>4</v>
      </c>
      <c r="V37" s="288">
        <v>8</v>
      </c>
      <c r="W37" s="289" t="str">
        <f>+B7</f>
        <v>Wacker, Melanie</v>
      </c>
      <c r="X37" s="16"/>
      <c r="Y37" s="16"/>
      <c r="Z37" s="16"/>
      <c r="AA37" s="16"/>
      <c r="AB37" s="16"/>
      <c r="AC37" s="16"/>
      <c r="AD37" s="190" t="s">
        <v>4</v>
      </c>
      <c r="AE37" s="290">
        <f>+B19</f>
        <v>0</v>
      </c>
      <c r="AF37" s="16"/>
      <c r="AG37" s="16"/>
      <c r="AH37" s="16"/>
      <c r="AI37" s="16"/>
      <c r="AJ37" s="16"/>
      <c r="AK37" s="370"/>
      <c r="AL37" s="115" t="s">
        <v>2</v>
      </c>
      <c r="AM37" s="364"/>
    </row>
    <row r="38" spans="1:39" ht="12.75" customHeight="1">
      <c r="A38" s="68"/>
      <c r="B38" s="39">
        <v>1</v>
      </c>
      <c r="C38" s="79" t="s">
        <v>4</v>
      </c>
      <c r="D38" s="185">
        <v>4</v>
      </c>
      <c r="E38" s="276" t="str">
        <f>+B5</f>
        <v>Schüfer, Hannah</v>
      </c>
      <c r="F38" s="186" t="s">
        <v>4</v>
      </c>
      <c r="G38" s="266" t="str">
        <f>+B11</f>
        <v>Pfitzenmayer, Franziska</v>
      </c>
      <c r="H38" s="27"/>
      <c r="I38" s="357">
        <v>3</v>
      </c>
      <c r="J38" s="6" t="s">
        <v>2</v>
      </c>
      <c r="K38" s="360">
        <v>0</v>
      </c>
      <c r="L38" s="49"/>
      <c r="M38" s="143"/>
      <c r="N38" s="143"/>
      <c r="S38" s="298"/>
      <c r="T38" s="17">
        <v>4</v>
      </c>
      <c r="U38" s="79" t="s">
        <v>4</v>
      </c>
      <c r="V38" s="17">
        <v>7</v>
      </c>
      <c r="W38" s="291" t="str">
        <f>+B11</f>
        <v>Pfitzenmayer, Franziska</v>
      </c>
      <c r="X38" s="16"/>
      <c r="Y38" s="16"/>
      <c r="Z38" s="16"/>
      <c r="AA38" s="16"/>
      <c r="AB38" s="16"/>
      <c r="AC38" s="16"/>
      <c r="AD38" s="79" t="s">
        <v>4</v>
      </c>
      <c r="AE38" s="290" t="str">
        <f>+B17</f>
        <v>Walter, Madeleine</v>
      </c>
      <c r="AF38" s="16"/>
      <c r="AG38" s="16"/>
      <c r="AH38" s="16"/>
      <c r="AI38" s="16"/>
      <c r="AJ38" s="16"/>
      <c r="AK38" s="370">
        <v>3</v>
      </c>
      <c r="AL38" s="115" t="s">
        <v>2</v>
      </c>
      <c r="AM38" s="364">
        <v>0</v>
      </c>
    </row>
    <row r="39" spans="1:39" ht="12.75" customHeight="1" thickBot="1">
      <c r="A39" s="204"/>
      <c r="B39" s="19">
        <v>5</v>
      </c>
      <c r="C39" s="57" t="s">
        <v>4</v>
      </c>
      <c r="D39" s="38">
        <v>7</v>
      </c>
      <c r="E39" s="268" t="str">
        <f>+B13</f>
        <v>Grosch, Franziska</v>
      </c>
      <c r="F39" s="126" t="s">
        <v>4</v>
      </c>
      <c r="G39" s="268" t="str">
        <f>+B17</f>
        <v>Walter, Madeleine</v>
      </c>
      <c r="H39" s="18"/>
      <c r="I39" s="358">
        <v>3</v>
      </c>
      <c r="J39" s="67" t="s">
        <v>2</v>
      </c>
      <c r="K39" s="361">
        <v>0</v>
      </c>
      <c r="L39" s="80"/>
      <c r="M39" s="143"/>
      <c r="N39" s="143"/>
      <c r="S39" s="253"/>
      <c r="T39" s="20">
        <v>5</v>
      </c>
      <c r="U39" s="57" t="s">
        <v>4</v>
      </c>
      <c r="V39" s="20">
        <v>6</v>
      </c>
      <c r="W39" s="270" t="str">
        <f>+B13</f>
        <v>Grosch, Franziska</v>
      </c>
      <c r="X39" s="18"/>
      <c r="Y39" s="18"/>
      <c r="Z39" s="18"/>
      <c r="AA39" s="18"/>
      <c r="AB39" s="18"/>
      <c r="AC39" s="18"/>
      <c r="AD39" s="57" t="s">
        <v>4</v>
      </c>
      <c r="AE39" s="271" t="str">
        <f>+B15</f>
        <v>Begovic, Lara</v>
      </c>
      <c r="AF39" s="18"/>
      <c r="AG39" s="18"/>
      <c r="AH39" s="18"/>
      <c r="AI39" s="18"/>
      <c r="AJ39" s="18"/>
      <c r="AK39" s="363">
        <v>3</v>
      </c>
      <c r="AL39" s="22" t="s">
        <v>2</v>
      </c>
      <c r="AM39" s="365">
        <v>0</v>
      </c>
    </row>
    <row r="40" spans="1:39" ht="12.75" customHeight="1">
      <c r="A40" s="143"/>
      <c r="B40" s="84"/>
      <c r="C40" s="123"/>
      <c r="D40" s="84"/>
      <c r="E40" s="90"/>
      <c r="F40" s="123"/>
      <c r="G40" s="90"/>
      <c r="H40" s="124"/>
      <c r="I40" s="144"/>
      <c r="J40" s="120"/>
      <c r="K40" s="144"/>
      <c r="L40" s="80"/>
      <c r="AM40" s="31"/>
    </row>
    <row r="41" spans="1:37" ht="12.75" customHeight="1" thickBot="1">
      <c r="A41" s="2"/>
      <c r="B41" s="23"/>
      <c r="C41" s="225" t="s">
        <v>12</v>
      </c>
      <c r="D41" s="23"/>
      <c r="E41" s="61"/>
      <c r="F41" s="62"/>
      <c r="G41" s="61"/>
      <c r="H41" s="146"/>
      <c r="I41" s="145"/>
      <c r="J41" s="22"/>
      <c r="K41" s="145"/>
      <c r="L41" s="8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43"/>
    </row>
    <row r="42" spans="1:36" ht="12.75" customHeight="1">
      <c r="A42" s="229"/>
      <c r="B42" s="109">
        <v>1</v>
      </c>
      <c r="C42" s="110" t="s">
        <v>4</v>
      </c>
      <c r="D42" s="111">
        <v>2</v>
      </c>
      <c r="E42" s="269" t="str">
        <f>+B5</f>
        <v>Schüfer, Hannah</v>
      </c>
      <c r="F42" s="113" t="s">
        <v>4</v>
      </c>
      <c r="G42" s="269" t="str">
        <f>+B7</f>
        <v>Wacker, Melanie</v>
      </c>
      <c r="H42" s="114"/>
      <c r="I42" s="362">
        <v>3</v>
      </c>
      <c r="J42" s="115" t="s">
        <v>2</v>
      </c>
      <c r="K42" s="364">
        <v>0</v>
      </c>
      <c r="L42" s="184"/>
      <c r="S42" s="112"/>
      <c r="T42" s="2"/>
      <c r="U42" s="2"/>
      <c r="V42" s="2"/>
      <c r="W42" s="2"/>
      <c r="X42" s="2"/>
      <c r="Y42" s="112"/>
      <c r="Z42" s="303"/>
      <c r="AA42" s="2"/>
      <c r="AB42" s="304"/>
      <c r="AC42" s="305"/>
      <c r="AD42" s="2"/>
      <c r="AE42" s="2"/>
      <c r="AF42" s="304"/>
      <c r="AG42" s="304"/>
      <c r="AH42" s="112"/>
      <c r="AI42" s="112"/>
      <c r="AJ42" s="75"/>
    </row>
    <row r="43" spans="1:36" ht="12.75" customHeight="1">
      <c r="A43" s="229"/>
      <c r="B43" s="36">
        <v>3</v>
      </c>
      <c r="C43" s="53" t="s">
        <v>4</v>
      </c>
      <c r="D43" s="37">
        <v>7</v>
      </c>
      <c r="E43" s="265" t="str">
        <f>+B9</f>
        <v>Diefenbach, Natalie</v>
      </c>
      <c r="F43" s="55" t="s">
        <v>4</v>
      </c>
      <c r="G43" s="265" t="str">
        <f>+B17</f>
        <v>Walter, Madeleine</v>
      </c>
      <c r="H43" s="48"/>
      <c r="I43" s="342">
        <v>3</v>
      </c>
      <c r="J43" s="6" t="s">
        <v>2</v>
      </c>
      <c r="K43" s="345">
        <v>0</v>
      </c>
      <c r="L43" s="184"/>
      <c r="S43" s="112"/>
      <c r="T43" s="2"/>
      <c r="U43" s="2"/>
      <c r="V43" s="2"/>
      <c r="W43" s="2"/>
      <c r="X43" s="2"/>
      <c r="Y43" s="112"/>
      <c r="Z43" s="303"/>
      <c r="AA43" s="2"/>
      <c r="AB43" s="304"/>
      <c r="AC43" s="305"/>
      <c r="AD43" s="2"/>
      <c r="AE43" s="2"/>
      <c r="AF43" s="304"/>
      <c r="AG43" s="304"/>
      <c r="AH43" s="112"/>
      <c r="AI43" s="112"/>
      <c r="AJ43" s="75"/>
    </row>
    <row r="44" spans="1:36" ht="12.75" customHeight="1">
      <c r="A44" s="15"/>
      <c r="B44" s="36">
        <v>4</v>
      </c>
      <c r="C44" s="53" t="s">
        <v>4</v>
      </c>
      <c r="D44" s="37">
        <v>6</v>
      </c>
      <c r="E44" s="266" t="str">
        <f>+B11</f>
        <v>Pfitzenmayer, Franziska</v>
      </c>
      <c r="F44" s="55" t="s">
        <v>4</v>
      </c>
      <c r="G44" s="266" t="str">
        <f>+B15</f>
        <v>Begovic, Lara</v>
      </c>
      <c r="H44" s="48"/>
      <c r="I44" s="342">
        <v>3</v>
      </c>
      <c r="J44" s="6" t="s">
        <v>2</v>
      </c>
      <c r="K44" s="345">
        <v>0</v>
      </c>
      <c r="L44" s="31"/>
      <c r="S44" s="112"/>
      <c r="T44" s="2"/>
      <c r="U44" s="2"/>
      <c r="V44" s="2"/>
      <c r="W44" s="2"/>
      <c r="X44" s="2"/>
      <c r="Y44" s="112"/>
      <c r="Z44" s="303"/>
      <c r="AA44" s="2"/>
      <c r="AB44" s="304"/>
      <c r="AC44" s="305"/>
      <c r="AD44" s="2"/>
      <c r="AE44" s="2"/>
      <c r="AF44" s="304"/>
      <c r="AG44" s="304"/>
      <c r="AH44" s="112"/>
      <c r="AI44" s="112"/>
      <c r="AJ44" s="75"/>
    </row>
    <row r="45" spans="1:36" ht="12.75" customHeight="1" thickBot="1">
      <c r="A45" s="15"/>
      <c r="B45" s="19">
        <v>5</v>
      </c>
      <c r="C45" s="57" t="s">
        <v>4</v>
      </c>
      <c r="D45" s="20">
        <v>8</v>
      </c>
      <c r="E45" s="270" t="str">
        <f>+B13</f>
        <v>Grosch, Franziska</v>
      </c>
      <c r="F45" s="57" t="s">
        <v>4</v>
      </c>
      <c r="G45" s="271">
        <f>+B19</f>
        <v>0</v>
      </c>
      <c r="H45" s="56"/>
      <c r="I45" s="363"/>
      <c r="J45" s="22" t="s">
        <v>2</v>
      </c>
      <c r="K45" s="365"/>
      <c r="L45" s="31"/>
      <c r="S45" s="304"/>
      <c r="T45" s="2"/>
      <c r="U45" s="2"/>
      <c r="V45" s="2"/>
      <c r="W45" s="2"/>
      <c r="X45" s="2"/>
      <c r="Y45" s="304"/>
      <c r="Z45" s="303"/>
      <c r="AA45" s="2"/>
      <c r="AB45" s="304"/>
      <c r="AC45" s="304"/>
      <c r="AD45" s="2"/>
      <c r="AE45" s="2"/>
      <c r="AF45" s="304"/>
      <c r="AG45" s="304"/>
      <c r="AH45" s="304"/>
      <c r="AI45" s="304"/>
      <c r="AJ45" s="75"/>
    </row>
    <row r="46" spans="9:13" ht="6.75" customHeight="1">
      <c r="I46"/>
      <c r="M46" s="241"/>
    </row>
    <row r="47" spans="2:29" ht="16.5" thickBot="1">
      <c r="B47" s="230" t="s">
        <v>16</v>
      </c>
      <c r="C47" s="18"/>
      <c r="D47" s="18"/>
      <c r="E47" s="18"/>
      <c r="F47" s="18"/>
      <c r="G47" s="18"/>
      <c r="I47"/>
      <c r="Z47" s="18"/>
      <c r="AA47" s="18"/>
      <c r="AB47" s="18"/>
      <c r="AC47" s="18"/>
    </row>
    <row r="48" spans="2:31" ht="16.5" thickBot="1">
      <c r="B48" s="238" t="s">
        <v>1</v>
      </c>
      <c r="C48" s="260"/>
      <c r="D48" s="260"/>
      <c r="E48" s="260"/>
      <c r="F48" s="261"/>
      <c r="G48" s="239" t="s">
        <v>17</v>
      </c>
      <c r="H48" s="262"/>
      <c r="I48" s="262"/>
      <c r="J48" s="262"/>
      <c r="K48" s="262"/>
      <c r="L48" s="260"/>
      <c r="M48" s="260"/>
      <c r="N48" s="260"/>
      <c r="O48" s="260"/>
      <c r="P48" s="263"/>
      <c r="Q48" s="260"/>
      <c r="R48" s="260"/>
      <c r="S48" s="261"/>
      <c r="T48" s="611" t="s">
        <v>13</v>
      </c>
      <c r="U48" s="612"/>
      <c r="V48" s="613"/>
      <c r="W48" s="614" t="s">
        <v>14</v>
      </c>
      <c r="X48" s="612"/>
      <c r="Y48" s="612"/>
      <c r="Z48" s="260"/>
      <c r="AA48" s="260"/>
      <c r="AB48" s="261"/>
      <c r="AC48" s="606" t="s">
        <v>15</v>
      </c>
      <c r="AD48" s="607"/>
      <c r="AE48" s="608"/>
    </row>
    <row r="49" spans="2:31" ht="15.75">
      <c r="B49" s="235" t="str">
        <f>$B$5</f>
        <v>Schüfer, Hannah</v>
      </c>
      <c r="C49" s="2"/>
      <c r="D49" s="2"/>
      <c r="E49" s="2"/>
      <c r="F49" s="8"/>
      <c r="G49" s="277" t="str">
        <f>$B$6</f>
        <v>SV Neckrsulm</v>
      </c>
      <c r="H49" s="236"/>
      <c r="I49" s="236"/>
      <c r="J49" s="236"/>
      <c r="K49" s="236"/>
      <c r="L49" s="2"/>
      <c r="M49" s="2"/>
      <c r="N49" s="2"/>
      <c r="O49" s="2"/>
      <c r="P49" s="258">
        <f aca="true" t="shared" si="2" ref="P49:P56">SUM(W49-Z49)</f>
        <v>18</v>
      </c>
      <c r="Q49" s="254"/>
      <c r="R49" s="254"/>
      <c r="S49" s="255"/>
      <c r="T49" s="232">
        <f>$AF$5</f>
        <v>6</v>
      </c>
      <c r="U49" s="231" t="s">
        <v>2</v>
      </c>
      <c r="V49" s="231">
        <f>$AH$5</f>
        <v>0</v>
      </c>
      <c r="W49" s="279">
        <f>$AI$5</f>
        <v>18</v>
      </c>
      <c r="X49" s="280"/>
      <c r="Y49" s="231" t="s">
        <v>2</v>
      </c>
      <c r="Z49" s="282">
        <f>$AK$5</f>
        <v>0</v>
      </c>
      <c r="AA49" s="280"/>
      <c r="AB49" s="8"/>
      <c r="AC49" s="609">
        <v>1</v>
      </c>
      <c r="AD49" s="610"/>
      <c r="AE49" s="136"/>
    </row>
    <row r="50" spans="2:31" ht="15.75">
      <c r="B50" s="235" t="str">
        <f>$B$11</f>
        <v>Pfitzenmayer, Franziska</v>
      </c>
      <c r="C50" s="2"/>
      <c r="D50" s="2"/>
      <c r="E50" s="2"/>
      <c r="F50" s="8"/>
      <c r="G50" s="277" t="str">
        <f>$B$12</f>
        <v>TGV E. Beilstein</v>
      </c>
      <c r="H50" s="236"/>
      <c r="I50" s="236"/>
      <c r="J50" s="236"/>
      <c r="K50" s="236"/>
      <c r="L50" s="2"/>
      <c r="M50" s="2"/>
      <c r="N50" s="2"/>
      <c r="O50" s="2"/>
      <c r="P50" s="258">
        <f t="shared" si="2"/>
        <v>9</v>
      </c>
      <c r="Q50" s="254"/>
      <c r="R50" s="254"/>
      <c r="S50" s="255"/>
      <c r="T50" s="232">
        <f>$AF$11</f>
        <v>5</v>
      </c>
      <c r="U50" s="231" t="s">
        <v>2</v>
      </c>
      <c r="V50" s="231">
        <f>$AH$11</f>
        <v>1</v>
      </c>
      <c r="W50" s="279">
        <f>$AI$11</f>
        <v>15</v>
      </c>
      <c r="X50" s="280"/>
      <c r="Y50" s="231" t="s">
        <v>2</v>
      </c>
      <c r="Z50" s="282">
        <f>$AK$11</f>
        <v>6</v>
      </c>
      <c r="AA50" s="280"/>
      <c r="AB50" s="8"/>
      <c r="AC50" s="600">
        <v>2</v>
      </c>
      <c r="AD50" s="601"/>
      <c r="AE50" s="8"/>
    </row>
    <row r="51" spans="2:31" ht="15.75">
      <c r="B51" s="235" t="str">
        <f>$B$9</f>
        <v>Diefenbach, Natalie</v>
      </c>
      <c r="C51" s="2"/>
      <c r="D51" s="2"/>
      <c r="E51" s="2"/>
      <c r="F51" s="8"/>
      <c r="G51" s="277" t="str">
        <f>$B$10</f>
        <v>TSV Erlenbach</v>
      </c>
      <c r="H51" s="236"/>
      <c r="I51" s="236"/>
      <c r="J51" s="236"/>
      <c r="K51" s="236"/>
      <c r="L51" s="2"/>
      <c r="M51" s="2"/>
      <c r="N51" s="2"/>
      <c r="O51" s="2"/>
      <c r="P51" s="258">
        <f t="shared" si="2"/>
        <v>7</v>
      </c>
      <c r="Q51" s="254"/>
      <c r="R51" s="254"/>
      <c r="S51" s="255"/>
      <c r="T51" s="232">
        <f>$AF$9</f>
        <v>4</v>
      </c>
      <c r="U51" s="231" t="s">
        <v>2</v>
      </c>
      <c r="V51" s="231">
        <f>$AH$9</f>
        <v>2</v>
      </c>
      <c r="W51" s="279">
        <f>$AI$9</f>
        <v>14</v>
      </c>
      <c r="X51" s="280"/>
      <c r="Y51" s="231" t="s">
        <v>2</v>
      </c>
      <c r="Z51" s="282">
        <f>$AK$9</f>
        <v>7</v>
      </c>
      <c r="AA51" s="280"/>
      <c r="AB51" s="8"/>
      <c r="AC51" s="600">
        <v>3</v>
      </c>
      <c r="AD51" s="601"/>
      <c r="AE51" s="8"/>
    </row>
    <row r="52" spans="2:31" ht="15.75">
      <c r="B52" s="235" t="str">
        <f>$B$13</f>
        <v>Grosch, Franziska</v>
      </c>
      <c r="C52" s="2"/>
      <c r="D52" s="2"/>
      <c r="E52" s="2"/>
      <c r="F52" s="8"/>
      <c r="G52" s="277" t="str">
        <f>$B$14</f>
        <v>TTC Gochsen</v>
      </c>
      <c r="H52" s="236"/>
      <c r="I52" s="236"/>
      <c r="J52" s="236"/>
      <c r="K52" s="236"/>
      <c r="L52" s="2"/>
      <c r="M52" s="2"/>
      <c r="N52" s="2"/>
      <c r="O52" s="2"/>
      <c r="P52" s="258">
        <f t="shared" si="2"/>
        <v>1</v>
      </c>
      <c r="Q52" s="254"/>
      <c r="R52" s="254"/>
      <c r="S52" s="255"/>
      <c r="T52" s="232">
        <f>$AF$13</f>
        <v>3</v>
      </c>
      <c r="U52" s="231" t="s">
        <v>2</v>
      </c>
      <c r="V52" s="231">
        <f>$AH$13</f>
        <v>3</v>
      </c>
      <c r="W52" s="279">
        <f>$AI$13</f>
        <v>10</v>
      </c>
      <c r="X52" s="280"/>
      <c r="Y52" s="231" t="s">
        <v>2</v>
      </c>
      <c r="Z52" s="282">
        <f>$AK$13</f>
        <v>9</v>
      </c>
      <c r="AA52" s="280"/>
      <c r="AB52" s="8"/>
      <c r="AC52" s="600">
        <v>4</v>
      </c>
      <c r="AD52" s="601"/>
      <c r="AE52" s="8"/>
    </row>
    <row r="53" spans="2:31" ht="15.75">
      <c r="B53" s="235" t="str">
        <f>$B$15</f>
        <v>Begovic, Lara</v>
      </c>
      <c r="C53" s="2"/>
      <c r="D53" s="2"/>
      <c r="E53" s="2"/>
      <c r="F53" s="8"/>
      <c r="G53" s="277" t="str">
        <f>$B$16</f>
        <v>TSV Talheim</v>
      </c>
      <c r="H53" s="236"/>
      <c r="I53" s="236"/>
      <c r="J53" s="236"/>
      <c r="K53" s="236"/>
      <c r="L53" s="2"/>
      <c r="M53" s="2"/>
      <c r="N53" s="2"/>
      <c r="O53" s="2"/>
      <c r="P53" s="258">
        <f t="shared" si="2"/>
        <v>-6</v>
      </c>
      <c r="Q53" s="254"/>
      <c r="R53" s="254"/>
      <c r="S53" s="255"/>
      <c r="T53" s="232">
        <f>$AF$15</f>
        <v>2</v>
      </c>
      <c r="U53" s="231" t="s">
        <v>2</v>
      </c>
      <c r="V53" s="231">
        <f>$AH$15</f>
        <v>4</v>
      </c>
      <c r="W53" s="279">
        <f>$AI$15</f>
        <v>6</v>
      </c>
      <c r="X53" s="280"/>
      <c r="Y53" s="231" t="s">
        <v>2</v>
      </c>
      <c r="Z53" s="282">
        <f>$AK$15</f>
        <v>12</v>
      </c>
      <c r="AA53" s="280"/>
      <c r="AB53" s="8"/>
      <c r="AC53" s="600">
        <v>5</v>
      </c>
      <c r="AD53" s="601"/>
      <c r="AE53" s="8"/>
    </row>
    <row r="54" spans="2:31" ht="15.75">
      <c r="B54" s="235" t="str">
        <f>$B$17</f>
        <v>Walter, Madeleine</v>
      </c>
      <c r="C54" s="2"/>
      <c r="D54" s="2"/>
      <c r="E54" s="2"/>
      <c r="F54" s="8"/>
      <c r="G54" s="595" t="str">
        <f>$B$18</f>
        <v>Sptr Neckarwestheim</v>
      </c>
      <c r="H54" s="236"/>
      <c r="I54" s="236"/>
      <c r="J54" s="236"/>
      <c r="K54" s="236"/>
      <c r="L54" s="2"/>
      <c r="M54" s="2"/>
      <c r="N54" s="2"/>
      <c r="O54" s="2"/>
      <c r="P54" s="258">
        <f t="shared" si="2"/>
        <v>-12</v>
      </c>
      <c r="Q54" s="254"/>
      <c r="R54" s="254"/>
      <c r="S54" s="255"/>
      <c r="T54" s="232">
        <f>$AF$17</f>
        <v>1</v>
      </c>
      <c r="U54" s="231" t="s">
        <v>2</v>
      </c>
      <c r="V54" s="231">
        <f>$AH$17</f>
        <v>5</v>
      </c>
      <c r="W54" s="279">
        <f>$AI$17</f>
        <v>3</v>
      </c>
      <c r="X54" s="254"/>
      <c r="Y54" s="231" t="s">
        <v>2</v>
      </c>
      <c r="Z54" s="282">
        <f>$AK$17</f>
        <v>15</v>
      </c>
      <c r="AA54" s="254"/>
      <c r="AB54" s="8"/>
      <c r="AC54" s="600">
        <v>6</v>
      </c>
      <c r="AD54" s="601"/>
      <c r="AE54" s="8"/>
    </row>
    <row r="55" spans="2:31" ht="15.75">
      <c r="B55" s="311" t="str">
        <f>$B$7</f>
        <v>Wacker, Melanie</v>
      </c>
      <c r="C55" s="2"/>
      <c r="D55" s="2"/>
      <c r="E55" s="2"/>
      <c r="F55" s="8"/>
      <c r="G55" s="277" t="str">
        <f>$B$8</f>
        <v>Spfr Neckarwestheim</v>
      </c>
      <c r="H55" s="236"/>
      <c r="I55" s="236"/>
      <c r="J55" s="236"/>
      <c r="K55" s="236"/>
      <c r="L55" s="2"/>
      <c r="N55" s="2"/>
      <c r="O55" s="2"/>
      <c r="P55" s="258">
        <f t="shared" si="2"/>
        <v>-17</v>
      </c>
      <c r="Q55" s="254"/>
      <c r="R55" s="254"/>
      <c r="S55" s="255"/>
      <c r="T55" s="232">
        <f>$AF$7</f>
        <v>0</v>
      </c>
      <c r="U55" s="231" t="s">
        <v>2</v>
      </c>
      <c r="V55" s="231">
        <f>$AH$7</f>
        <v>6</v>
      </c>
      <c r="W55" s="279">
        <f>$AI$7</f>
        <v>1</v>
      </c>
      <c r="X55" s="280"/>
      <c r="Y55" s="231" t="s">
        <v>2</v>
      </c>
      <c r="Z55" s="282">
        <f>$AK$7</f>
        <v>18</v>
      </c>
      <c r="AA55" s="280"/>
      <c r="AB55" s="8"/>
      <c r="AC55" s="600">
        <v>7</v>
      </c>
      <c r="AD55" s="601"/>
      <c r="AE55" s="8"/>
    </row>
    <row r="56" spans="2:31" ht="16.5" thickBot="1">
      <c r="B56" s="237">
        <f>$B$19</f>
        <v>0</v>
      </c>
      <c r="C56" s="18"/>
      <c r="D56" s="18"/>
      <c r="E56" s="18"/>
      <c r="F56" s="21"/>
      <c r="G56" s="278">
        <f>$B$20</f>
        <v>0</v>
      </c>
      <c r="H56" s="18"/>
      <c r="I56" s="18"/>
      <c r="J56" s="18"/>
      <c r="K56" s="18"/>
      <c r="L56" s="18"/>
      <c r="M56" s="18"/>
      <c r="N56" s="18"/>
      <c r="O56" s="18"/>
      <c r="P56" s="259">
        <f t="shared" si="2"/>
        <v>0</v>
      </c>
      <c r="Q56" s="256"/>
      <c r="R56" s="256"/>
      <c r="S56" s="257"/>
      <c r="T56" s="233">
        <f>$AF$19</f>
        <v>0</v>
      </c>
      <c r="U56" s="234" t="s">
        <v>2</v>
      </c>
      <c r="V56" s="234">
        <f>$AH$19</f>
        <v>0</v>
      </c>
      <c r="W56" s="281">
        <f>$AI$19</f>
        <v>0</v>
      </c>
      <c r="X56" s="256"/>
      <c r="Y56" s="234" t="s">
        <v>2</v>
      </c>
      <c r="Z56" s="283">
        <f>$AK$19</f>
        <v>0</v>
      </c>
      <c r="AA56" s="256"/>
      <c r="AB56" s="21"/>
      <c r="AC56" s="602">
        <v>8</v>
      </c>
      <c r="AD56" s="603"/>
      <c r="AE56" s="21"/>
    </row>
    <row r="57" spans="9:28" ht="13.5" thickBot="1">
      <c r="I57"/>
      <c r="T57" s="238">
        <f>SUM(T49:T56)</f>
        <v>21</v>
      </c>
      <c r="U57" s="240" t="s">
        <v>2</v>
      </c>
      <c r="V57" s="239">
        <f>SUM(V49:V56)</f>
        <v>21</v>
      </c>
      <c r="W57" s="286">
        <f>SUM(W49:W56)</f>
        <v>67</v>
      </c>
      <c r="X57" s="285"/>
      <c r="Y57" s="240" t="s">
        <v>2</v>
      </c>
      <c r="Z57" s="284">
        <f>SUM(Z49:Z56)</f>
        <v>67</v>
      </c>
      <c r="AA57" s="285"/>
      <c r="AB57" s="261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36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238</v>
      </c>
      <c r="C4" s="399"/>
      <c r="D4" s="399"/>
      <c r="E4" s="400"/>
      <c r="F4" s="401"/>
      <c r="G4" s="402" t="s">
        <v>83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0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239</v>
      </c>
      <c r="C5" s="399"/>
      <c r="D5" s="399"/>
      <c r="E5" s="411"/>
      <c r="F5" s="401"/>
      <c r="G5" s="402" t="s">
        <v>224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2</v>
      </c>
      <c r="Q5" s="406">
        <f>+AF14</f>
        <v>0</v>
      </c>
      <c r="R5" s="407" t="s">
        <v>2</v>
      </c>
      <c r="S5" s="409">
        <f>+AH14</f>
        <v>0</v>
      </c>
      <c r="T5" s="406">
        <f>+H14</f>
        <v>0</v>
      </c>
      <c r="U5" s="407" t="s">
        <v>2</v>
      </c>
      <c r="V5" s="409">
        <f>+J14</f>
        <v>3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2</v>
      </c>
      <c r="AA5" s="407" t="s">
        <v>2</v>
      </c>
      <c r="AB5" s="408">
        <f t="shared" si="1"/>
        <v>2</v>
      </c>
      <c r="AC5" s="409">
        <f>SUM(H14,J25,AF18,H20,AF14)</f>
        <v>6</v>
      </c>
      <c r="AD5" s="407" t="s">
        <v>2</v>
      </c>
      <c r="AE5" s="409">
        <f>SUM(J14,H25,AH18,J20,AH14)</f>
        <v>8</v>
      </c>
      <c r="AF5" s="622"/>
      <c r="AG5" s="591"/>
      <c r="AH5" s="592"/>
    </row>
    <row r="6" spans="1:34" ht="15.75">
      <c r="A6" s="397">
        <v>3</v>
      </c>
      <c r="B6" s="398" t="s">
        <v>240</v>
      </c>
      <c r="C6" s="399"/>
      <c r="D6" s="399"/>
      <c r="E6" s="411"/>
      <c r="F6" s="401"/>
      <c r="G6" s="402" t="s">
        <v>138</v>
      </c>
      <c r="H6" s="412">
        <f>+P4</f>
        <v>0</v>
      </c>
      <c r="I6" s="407" t="s">
        <v>2</v>
      </c>
      <c r="J6" s="413">
        <f>+N4</f>
        <v>3</v>
      </c>
      <c r="K6" s="412">
        <f>+P5</f>
        <v>2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3</v>
      </c>
      <c r="W6" s="406">
        <f>+AF13</f>
        <v>3</v>
      </c>
      <c r="X6" s="407" t="s">
        <v>2</v>
      </c>
      <c r="Y6" s="409">
        <f>+AH13</f>
        <v>0</v>
      </c>
      <c r="Z6" s="410">
        <f t="shared" si="0"/>
        <v>1</v>
      </c>
      <c r="AA6" s="407" t="s">
        <v>2</v>
      </c>
      <c r="AB6" s="408">
        <f t="shared" si="1"/>
        <v>3</v>
      </c>
      <c r="AC6" s="409">
        <f>SUM(H15,H24,AH19,J20,AF13)</f>
        <v>5</v>
      </c>
      <c r="AD6" s="407" t="s">
        <v>2</v>
      </c>
      <c r="AE6" s="409">
        <f>SUM(J15,J24,AF19,H20,AH13)</f>
        <v>9</v>
      </c>
      <c r="AF6" s="622"/>
      <c r="AG6" s="591"/>
      <c r="AH6" s="592"/>
    </row>
    <row r="7" spans="1:34" ht="15.75">
      <c r="A7" s="397">
        <v>4</v>
      </c>
      <c r="B7" s="398" t="s">
        <v>284</v>
      </c>
      <c r="C7" s="399"/>
      <c r="D7" s="399"/>
      <c r="E7" s="411"/>
      <c r="F7" s="401"/>
      <c r="G7" s="402" t="s">
        <v>284</v>
      </c>
      <c r="H7" s="412">
        <f>+S4</f>
        <v>0</v>
      </c>
      <c r="I7" s="407" t="s">
        <v>2</v>
      </c>
      <c r="J7" s="413">
        <f>+Q4</f>
        <v>0</v>
      </c>
      <c r="K7" s="412">
        <f>+S5</f>
        <v>0</v>
      </c>
      <c r="L7" s="399" t="s">
        <v>2</v>
      </c>
      <c r="M7" s="413">
        <f>+Q5</f>
        <v>0</v>
      </c>
      <c r="N7" s="412">
        <f>+S6</f>
        <v>0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0</v>
      </c>
      <c r="AC7" s="409">
        <f>SUM(J15,H23,AF20,J19,AH14)</f>
        <v>0</v>
      </c>
      <c r="AD7" s="407" t="s">
        <v>2</v>
      </c>
      <c r="AE7" s="409">
        <f>SUM(H15,J23,AH20,H19,AF14)</f>
        <v>0</v>
      </c>
      <c r="AF7" s="622"/>
      <c r="AG7" s="591"/>
      <c r="AH7" s="592"/>
    </row>
    <row r="8" spans="1:34" ht="15.75">
      <c r="A8" s="420">
        <v>5</v>
      </c>
      <c r="B8" s="421" t="s">
        <v>241</v>
      </c>
      <c r="C8" s="384"/>
      <c r="D8" s="3"/>
      <c r="E8" s="411"/>
      <c r="F8" s="422"/>
      <c r="G8" s="423" t="s">
        <v>204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0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9</v>
      </c>
      <c r="AD8" s="407" t="s">
        <v>2</v>
      </c>
      <c r="AE8" s="408">
        <f>SUM(H14,H24,AF20,J18,AF15)</f>
        <v>3</v>
      </c>
      <c r="AF8" s="622"/>
      <c r="AG8" s="591"/>
      <c r="AH8" s="592"/>
    </row>
    <row r="9" spans="1:34" ht="15.75" customHeight="1" thickBot="1">
      <c r="A9" s="429">
        <v>6</v>
      </c>
      <c r="B9" s="430" t="s">
        <v>242</v>
      </c>
      <c r="C9" s="431"/>
      <c r="D9" s="431"/>
      <c r="E9" s="432"/>
      <c r="F9" s="433"/>
      <c r="G9" s="434" t="s">
        <v>220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0</v>
      </c>
      <c r="O9" s="436" t="s">
        <v>2</v>
      </c>
      <c r="P9" s="438">
        <f>+W6</f>
        <v>3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4</v>
      </c>
      <c r="AC9" s="440">
        <f>SUM(J13,J23,AH18,J18,AH13)</f>
        <v>0</v>
      </c>
      <c r="AD9" s="436" t="s">
        <v>2</v>
      </c>
      <c r="AE9" s="440">
        <f>SUM(H13,H23,AF18,H18,AF13)</f>
        <v>12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32</v>
      </c>
      <c r="AD10" s="445"/>
      <c r="AE10" s="445">
        <f>SUM(AE4:AE9)</f>
        <v>32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Jochim, Tom</v>
      </c>
      <c r="F13" s="461" t="s">
        <v>4</v>
      </c>
      <c r="G13" s="462" t="str">
        <f>+B9</f>
        <v>Steck, Fabian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Rataj, Jan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Steck, Fabian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0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Schneider, Danny</v>
      </c>
      <c r="F14" s="480" t="s">
        <v>4</v>
      </c>
      <c r="G14" s="413" t="str">
        <f>+B8</f>
        <v>Fabritius, Alexander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Schneider, Danny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 </v>
      </c>
      <c r="Y14" s="78"/>
      <c r="Z14" s="486"/>
      <c r="AA14" s="412"/>
      <c r="AB14" s="412"/>
      <c r="AC14" s="412"/>
      <c r="AD14" s="412"/>
      <c r="AE14" s="412"/>
      <c r="AF14" s="487"/>
      <c r="AG14" s="488" t="s">
        <v>2</v>
      </c>
      <c r="AH14" s="489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Rataj, Jan</v>
      </c>
      <c r="F15" s="494" t="s">
        <v>4</v>
      </c>
      <c r="G15" s="495" t="str">
        <f>+B7</f>
        <v> </v>
      </c>
      <c r="H15" s="496"/>
      <c r="I15" s="58" t="s">
        <v>2</v>
      </c>
      <c r="J15" s="497"/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Jochim, Tom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Fabritius, Alexander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Fabritius, Alexander</v>
      </c>
      <c r="F18" s="471" t="s">
        <v>4</v>
      </c>
      <c r="G18" s="460" t="str">
        <f>+B9</f>
        <v>Steck, Fabian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Schneider, Danny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Steck, Fabian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Jochim, Tom</v>
      </c>
      <c r="F19" s="484" t="s">
        <v>4</v>
      </c>
      <c r="G19" s="412" t="str">
        <f>+B7</f>
        <v> </v>
      </c>
      <c r="H19" s="474"/>
      <c r="I19" s="475" t="s">
        <v>2</v>
      </c>
      <c r="J19" s="464"/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Jochim, Tom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Rataj, Jan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Schneider, Danny</v>
      </c>
      <c r="F20" s="89" t="s">
        <v>4</v>
      </c>
      <c r="G20" s="493" t="str">
        <f>+B6</f>
        <v>Rataj, Jan</v>
      </c>
      <c r="H20" s="527">
        <v>3</v>
      </c>
      <c r="I20" s="528" t="s">
        <v>2</v>
      </c>
      <c r="J20" s="529">
        <v>2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 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Fabritius, Alexander</v>
      </c>
      <c r="Y20" s="88"/>
      <c r="Z20" s="61"/>
      <c r="AA20" s="493"/>
      <c r="AB20" s="493"/>
      <c r="AC20" s="493"/>
      <c r="AD20" s="493"/>
      <c r="AE20" s="493"/>
      <c r="AF20" s="527"/>
      <c r="AG20" s="67" t="s">
        <v>2</v>
      </c>
      <c r="AH20" s="529"/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 </v>
      </c>
      <c r="F23" s="461" t="s">
        <v>4</v>
      </c>
      <c r="G23" s="462" t="str">
        <f>+B9</f>
        <v>Steck, Fabian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Rataj, Jan</v>
      </c>
      <c r="F24" s="480" t="s">
        <v>4</v>
      </c>
      <c r="G24" s="413" t="str">
        <f>+B8</f>
        <v>Fabritius, Alexander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Jochim, Tom</v>
      </c>
      <c r="F25" s="533" t="s">
        <v>4</v>
      </c>
      <c r="G25" s="502" t="str">
        <f>+B5</f>
        <v>Schneider, Danny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Jochim, Tom</v>
      </c>
      <c r="C32" s="131"/>
      <c r="D32" s="131"/>
      <c r="E32" s="131"/>
      <c r="F32" s="131"/>
      <c r="G32" s="290" t="str">
        <f>$G$4</f>
        <v>SV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Fabritius, Alexander</v>
      </c>
      <c r="C33" s="78"/>
      <c r="D33" s="78"/>
      <c r="E33" s="77"/>
      <c r="F33" s="78"/>
      <c r="G33" s="275" t="str">
        <f>$G$8</f>
        <v>TV Lauffen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3</v>
      </c>
      <c r="Q33" s="563" t="s">
        <v>2</v>
      </c>
      <c r="R33" s="562">
        <f>$AB$8</f>
        <v>1</v>
      </c>
      <c r="S33" s="564"/>
      <c r="T33" s="565">
        <f>$AC$8</f>
        <v>9</v>
      </c>
      <c r="U33" s="566"/>
      <c r="V33" s="563" t="s">
        <v>2</v>
      </c>
      <c r="W33" s="567">
        <f>$AE$8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$B$5</f>
        <v>Schneider, Danny</v>
      </c>
      <c r="C34" s="131"/>
      <c r="D34" s="131"/>
      <c r="E34" s="131"/>
      <c r="F34" s="131"/>
      <c r="G34" s="290" t="str">
        <f>$G$5</f>
        <v>VfL Obereisesheim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2</v>
      </c>
      <c r="Q34" s="550" t="s">
        <v>2</v>
      </c>
      <c r="R34" s="549">
        <f>$AB$5</f>
        <v>2</v>
      </c>
      <c r="S34" s="551"/>
      <c r="T34" s="552">
        <f>$AC$5</f>
        <v>6</v>
      </c>
      <c r="U34" s="553"/>
      <c r="V34" s="550" t="s">
        <v>2</v>
      </c>
      <c r="W34" s="554">
        <f>$AE$5</f>
        <v>8</v>
      </c>
      <c r="X34" s="555"/>
      <c r="Y34" s="131"/>
      <c r="Z34" s="556">
        <f t="shared" si="2"/>
        <v>-2</v>
      </c>
      <c r="AA34" s="557"/>
      <c r="AB34" s="558"/>
      <c r="AC34" s="559">
        <v>3</v>
      </c>
      <c r="AD34" s="446"/>
    </row>
    <row r="35" spans="2:30" ht="15.75">
      <c r="B35" s="547" t="str">
        <f>$B$6</f>
        <v>Rataj, Jan</v>
      </c>
      <c r="C35" s="131"/>
      <c r="D35" s="131"/>
      <c r="E35" s="131"/>
      <c r="F35" s="131"/>
      <c r="G35" s="290" t="str">
        <f>$G$6</f>
        <v>TSV Stetten</v>
      </c>
      <c r="H35" s="131"/>
      <c r="I35" s="131"/>
      <c r="J35" s="131"/>
      <c r="K35" s="131"/>
      <c r="L35" s="131"/>
      <c r="M35" s="131"/>
      <c r="N35" s="131"/>
      <c r="O35" s="548"/>
      <c r="P35" s="549">
        <f>$Z$6</f>
        <v>1</v>
      </c>
      <c r="Q35" s="550" t="s">
        <v>2</v>
      </c>
      <c r="R35" s="549">
        <f>$AB$6</f>
        <v>3</v>
      </c>
      <c r="S35" s="551"/>
      <c r="T35" s="552">
        <f>$AC$6</f>
        <v>5</v>
      </c>
      <c r="U35" s="553"/>
      <c r="V35" s="550" t="s">
        <v>2</v>
      </c>
      <c r="W35" s="554">
        <f>$AE$6</f>
        <v>9</v>
      </c>
      <c r="X35" s="555"/>
      <c r="Y35" s="131"/>
      <c r="Z35" s="556">
        <f t="shared" si="2"/>
        <v>-4</v>
      </c>
      <c r="AA35" s="557"/>
      <c r="AB35" s="558"/>
      <c r="AC35" s="559">
        <v>4</v>
      </c>
      <c r="AD35" s="446"/>
    </row>
    <row r="36" spans="2:30" ht="15.75">
      <c r="B36" s="547" t="str">
        <f>$B$7</f>
        <v> </v>
      </c>
      <c r="C36" s="131"/>
      <c r="D36" s="131"/>
      <c r="E36" s="131"/>
      <c r="F36" s="131"/>
      <c r="G36" s="290" t="str">
        <f>$G$7</f>
        <v> 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0</v>
      </c>
      <c r="S36" s="551"/>
      <c r="T36" s="552">
        <f>$AC$7</f>
        <v>0</v>
      </c>
      <c r="U36" s="553"/>
      <c r="V36" s="550" t="s">
        <v>2</v>
      </c>
      <c r="W36" s="554">
        <f>$AE$7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Steck, Fabian</v>
      </c>
      <c r="C37" s="88"/>
      <c r="D37" s="88"/>
      <c r="E37" s="88"/>
      <c r="F37" s="88"/>
      <c r="G37" s="271" t="str">
        <f>$G$9</f>
        <v>SC Ilsfeld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4</v>
      </c>
      <c r="S37" s="574"/>
      <c r="T37" s="575">
        <f>$AC$9</f>
        <v>0</v>
      </c>
      <c r="U37" s="576"/>
      <c r="V37" s="573" t="s">
        <v>2</v>
      </c>
      <c r="W37" s="577">
        <f>$AE$9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32</v>
      </c>
      <c r="U38" s="585"/>
      <c r="V38" s="573" t="s">
        <v>2</v>
      </c>
      <c r="W38" s="585">
        <f>SUM(W32:W37)</f>
        <v>32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37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143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0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144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0</v>
      </c>
      <c r="R5" s="407" t="s">
        <v>2</v>
      </c>
      <c r="S5" s="409">
        <f>+AH14</f>
        <v>0</v>
      </c>
      <c r="T5" s="406">
        <f>+H14</f>
        <v>0</v>
      </c>
      <c r="U5" s="407" t="s">
        <v>2</v>
      </c>
      <c r="V5" s="409">
        <f>+J14</f>
        <v>3</v>
      </c>
      <c r="W5" s="406">
        <f>+AF18</f>
        <v>2</v>
      </c>
      <c r="X5" s="407" t="s">
        <v>2</v>
      </c>
      <c r="Y5" s="409">
        <f>+AH18</f>
        <v>3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5</v>
      </c>
      <c r="AD5" s="407" t="s">
        <v>2</v>
      </c>
      <c r="AE5" s="409">
        <f>SUM(J14,H25,AH18,J20,AH14)</f>
        <v>9</v>
      </c>
      <c r="AF5" s="622"/>
      <c r="AG5" s="591"/>
      <c r="AH5" s="592"/>
    </row>
    <row r="6" spans="1:34" ht="15.75">
      <c r="A6" s="397">
        <v>3</v>
      </c>
      <c r="B6" s="398" t="s">
        <v>146</v>
      </c>
      <c r="C6" s="399"/>
      <c r="D6" s="399"/>
      <c r="E6" s="411"/>
      <c r="F6" s="401"/>
      <c r="G6" s="402" t="s">
        <v>85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0</v>
      </c>
      <c r="AA6" s="407" t="s">
        <v>2</v>
      </c>
      <c r="AB6" s="408">
        <f t="shared" si="1"/>
        <v>4</v>
      </c>
      <c r="AC6" s="409">
        <f>SUM(H15,H24,AH19,J20,AF13)</f>
        <v>0</v>
      </c>
      <c r="AD6" s="407" t="s">
        <v>2</v>
      </c>
      <c r="AE6" s="409">
        <f>SUM(J15,J24,AF19,H20,AH13)</f>
        <v>12</v>
      </c>
      <c r="AF6" s="622"/>
      <c r="AG6" s="591"/>
      <c r="AH6" s="592"/>
    </row>
    <row r="7" spans="1:34" ht="15.75">
      <c r="A7" s="397">
        <v>4</v>
      </c>
      <c r="B7" s="398" t="s">
        <v>284</v>
      </c>
      <c r="C7" s="399"/>
      <c r="D7" s="399"/>
      <c r="E7" s="411"/>
      <c r="F7" s="401"/>
      <c r="G7" s="402" t="s">
        <v>284</v>
      </c>
      <c r="H7" s="412">
        <f>+S4</f>
        <v>0</v>
      </c>
      <c r="I7" s="407" t="s">
        <v>2</v>
      </c>
      <c r="J7" s="413">
        <f>+Q4</f>
        <v>0</v>
      </c>
      <c r="K7" s="412">
        <f>+S5</f>
        <v>0</v>
      </c>
      <c r="L7" s="399" t="s">
        <v>2</v>
      </c>
      <c r="M7" s="413">
        <f>+Q5</f>
        <v>0</v>
      </c>
      <c r="N7" s="412">
        <f>+S6</f>
        <v>0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0</v>
      </c>
      <c r="AC7" s="409">
        <f>SUM(J15,H23,AF20,J19,AH14)</f>
        <v>0</v>
      </c>
      <c r="AD7" s="407" t="s">
        <v>2</v>
      </c>
      <c r="AE7" s="409">
        <f>SUM(H15,J23,AH20,H19,AF14)</f>
        <v>0</v>
      </c>
      <c r="AF7" s="622"/>
      <c r="AG7" s="591"/>
      <c r="AH7" s="592"/>
    </row>
    <row r="8" spans="1:34" ht="15.75">
      <c r="A8" s="420">
        <v>5</v>
      </c>
      <c r="B8" s="421" t="s">
        <v>145</v>
      </c>
      <c r="C8" s="384"/>
      <c r="D8" s="3"/>
      <c r="E8" s="411"/>
      <c r="F8" s="422"/>
      <c r="G8" s="423" t="s">
        <v>81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0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9</v>
      </c>
      <c r="AD8" s="407" t="s">
        <v>2</v>
      </c>
      <c r="AE8" s="408">
        <f>SUM(H14,H24,AF20,J18,AF15)</f>
        <v>3</v>
      </c>
      <c r="AF8" s="622"/>
      <c r="AG8" s="591"/>
      <c r="AH8" s="592"/>
    </row>
    <row r="9" spans="1:34" ht="15.75" customHeight="1" thickBot="1">
      <c r="A9" s="429">
        <v>6</v>
      </c>
      <c r="B9" s="430" t="s">
        <v>282</v>
      </c>
      <c r="C9" s="431"/>
      <c r="D9" s="431"/>
      <c r="E9" s="432"/>
      <c r="F9" s="433"/>
      <c r="G9" s="434" t="s">
        <v>77</v>
      </c>
      <c r="H9" s="435">
        <f>+Y4</f>
        <v>0</v>
      </c>
      <c r="I9" s="436" t="s">
        <v>2</v>
      </c>
      <c r="J9" s="437">
        <f>+W4</f>
        <v>3</v>
      </c>
      <c r="K9" s="435">
        <f>+Y5</f>
        <v>3</v>
      </c>
      <c r="L9" s="431" t="s">
        <v>2</v>
      </c>
      <c r="M9" s="437">
        <f>+W5</f>
        <v>2</v>
      </c>
      <c r="N9" s="435">
        <f>+Y6</f>
        <v>3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2</v>
      </c>
      <c r="AA9" s="436" t="s">
        <v>2</v>
      </c>
      <c r="AB9" s="438">
        <f t="shared" si="1"/>
        <v>2</v>
      </c>
      <c r="AC9" s="440">
        <f>SUM(J13,J23,AH18,J18,AH13)</f>
        <v>6</v>
      </c>
      <c r="AD9" s="436" t="s">
        <v>2</v>
      </c>
      <c r="AE9" s="440">
        <f>SUM(H13,H23,AF18,H18,AF13)</f>
        <v>8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32</v>
      </c>
      <c r="AD10" s="445"/>
      <c r="AE10" s="445">
        <f>SUM(AE4:AE9)</f>
        <v>32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Mayer, Tom</v>
      </c>
      <c r="F13" s="461" t="s">
        <v>4</v>
      </c>
      <c r="G13" s="462" t="str">
        <f>+B9</f>
        <v>Er, Mert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Osdfeld, Patrick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Er, Mert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Haller, Christian</v>
      </c>
      <c r="F14" s="480" t="s">
        <v>4</v>
      </c>
      <c r="G14" s="413" t="str">
        <f>+B8</f>
        <v>Meier, Tobias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Haller, Christian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 </v>
      </c>
      <c r="Y14" s="78"/>
      <c r="Z14" s="486"/>
      <c r="AA14" s="412"/>
      <c r="AB14" s="412"/>
      <c r="AC14" s="412"/>
      <c r="AD14" s="412"/>
      <c r="AE14" s="412"/>
      <c r="AF14" s="487"/>
      <c r="AG14" s="488" t="s">
        <v>2</v>
      </c>
      <c r="AH14" s="489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Osdfeld, Patrick</v>
      </c>
      <c r="F15" s="494" t="s">
        <v>4</v>
      </c>
      <c r="G15" s="495" t="str">
        <f>+B7</f>
        <v> </v>
      </c>
      <c r="H15" s="496"/>
      <c r="I15" s="58" t="s">
        <v>2</v>
      </c>
      <c r="J15" s="497"/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Mayer, Tom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Meier, Tobias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Meier, Tobias</v>
      </c>
      <c r="F18" s="471" t="s">
        <v>4</v>
      </c>
      <c r="G18" s="460" t="str">
        <f>+B9</f>
        <v>Er, Mert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Haller, Christian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Er, Mert</v>
      </c>
      <c r="Y18" s="304"/>
      <c r="Z18" s="112"/>
      <c r="AA18" s="112"/>
      <c r="AB18" s="112"/>
      <c r="AC18" s="112"/>
      <c r="AD18" s="112"/>
      <c r="AE18" s="112"/>
      <c r="AF18" s="518">
        <v>2</v>
      </c>
      <c r="AG18" s="9" t="s">
        <v>2</v>
      </c>
      <c r="AH18" s="489">
        <v>3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Mayer, Tom</v>
      </c>
      <c r="F19" s="484" t="s">
        <v>4</v>
      </c>
      <c r="G19" s="412" t="str">
        <f>+B7</f>
        <v> </v>
      </c>
      <c r="H19" s="474"/>
      <c r="I19" s="475" t="s">
        <v>2</v>
      </c>
      <c r="J19" s="464"/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Mayer, Tom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Osdfeld, Patrick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Haller, Christian</v>
      </c>
      <c r="F20" s="89" t="s">
        <v>4</v>
      </c>
      <c r="G20" s="493" t="str">
        <f>+B6</f>
        <v>Osdfeld, Patrick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 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Meier, Tobias</v>
      </c>
      <c r="Y20" s="88"/>
      <c r="Z20" s="61"/>
      <c r="AA20" s="493"/>
      <c r="AB20" s="493"/>
      <c r="AC20" s="493"/>
      <c r="AD20" s="493"/>
      <c r="AE20" s="493"/>
      <c r="AF20" s="527"/>
      <c r="AG20" s="67" t="s">
        <v>2</v>
      </c>
      <c r="AH20" s="529"/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 </v>
      </c>
      <c r="F23" s="461" t="s">
        <v>4</v>
      </c>
      <c r="G23" s="462" t="str">
        <f>+B9</f>
        <v>Er, Mert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Osdfeld, Patrick</v>
      </c>
      <c r="F24" s="480" t="s">
        <v>4</v>
      </c>
      <c r="G24" s="413" t="str">
        <f>+B8</f>
        <v>Meier, Tobias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Mayer, Tom</v>
      </c>
      <c r="F25" s="533" t="s">
        <v>4</v>
      </c>
      <c r="G25" s="502" t="str">
        <f>+B5</f>
        <v>Haller, Christian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Mayer, Tom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Meier, Tobias</v>
      </c>
      <c r="C33" s="78"/>
      <c r="D33" s="78"/>
      <c r="E33" s="77"/>
      <c r="F33" s="78"/>
      <c r="G33" s="275" t="str">
        <f>$G$8</f>
        <v>TGV E. Beilstein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3</v>
      </c>
      <c r="Q33" s="563" t="s">
        <v>2</v>
      </c>
      <c r="R33" s="562">
        <f>$AB$8</f>
        <v>1</v>
      </c>
      <c r="S33" s="564"/>
      <c r="T33" s="565">
        <f>$AC$8</f>
        <v>9</v>
      </c>
      <c r="U33" s="566"/>
      <c r="V33" s="563" t="s">
        <v>2</v>
      </c>
      <c r="W33" s="567">
        <f>$AE$8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$B$9</f>
        <v>Er, Mert</v>
      </c>
      <c r="C34" s="131"/>
      <c r="D34" s="131"/>
      <c r="E34" s="131"/>
      <c r="F34" s="131"/>
      <c r="G34" s="290" t="str">
        <f>$G$9</f>
        <v>TSV Untereisesheim</v>
      </c>
      <c r="H34" s="131"/>
      <c r="I34" s="131"/>
      <c r="J34" s="131"/>
      <c r="K34" s="131"/>
      <c r="L34" s="131"/>
      <c r="M34" s="131"/>
      <c r="N34" s="131"/>
      <c r="O34" s="548"/>
      <c r="P34" s="549">
        <f>$Z$9</f>
        <v>2</v>
      </c>
      <c r="Q34" s="550" t="s">
        <v>2</v>
      </c>
      <c r="R34" s="549">
        <f>$AB$9</f>
        <v>2</v>
      </c>
      <c r="S34" s="551"/>
      <c r="T34" s="552">
        <f>$AC$9</f>
        <v>6</v>
      </c>
      <c r="U34" s="553"/>
      <c r="V34" s="550" t="s">
        <v>2</v>
      </c>
      <c r="W34" s="554">
        <f>$AE$9</f>
        <v>8</v>
      </c>
      <c r="X34" s="555"/>
      <c r="Y34" s="131"/>
      <c r="Z34" s="556">
        <f t="shared" si="2"/>
        <v>-2</v>
      </c>
      <c r="AA34" s="557"/>
      <c r="AB34" s="558"/>
      <c r="AC34" s="559">
        <v>3</v>
      </c>
      <c r="AD34" s="446"/>
    </row>
    <row r="35" spans="2:30" ht="15.75">
      <c r="B35" s="547" t="str">
        <f>$B$5</f>
        <v>Haller, Christian</v>
      </c>
      <c r="C35" s="131"/>
      <c r="D35" s="131"/>
      <c r="E35" s="131"/>
      <c r="F35" s="131"/>
      <c r="G35" s="290" t="str">
        <f>$G$5</f>
        <v>TGV E. Beilstein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5</v>
      </c>
      <c r="U35" s="553"/>
      <c r="V35" s="550" t="s">
        <v>2</v>
      </c>
      <c r="W35" s="554">
        <f>$AE$5</f>
        <v>9</v>
      </c>
      <c r="X35" s="555"/>
      <c r="Y35" s="131"/>
      <c r="Z35" s="556">
        <f t="shared" si="2"/>
        <v>-4</v>
      </c>
      <c r="AA35" s="557"/>
      <c r="AB35" s="558"/>
      <c r="AC35" s="559">
        <v>4</v>
      </c>
      <c r="AD35" s="446"/>
    </row>
    <row r="36" spans="2:30" ht="15.75">
      <c r="B36" s="547" t="str">
        <f>$B$7</f>
        <v> </v>
      </c>
      <c r="C36" s="131"/>
      <c r="D36" s="131"/>
      <c r="E36" s="131"/>
      <c r="F36" s="131"/>
      <c r="G36" s="290" t="str">
        <f>$G$7</f>
        <v> 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0</v>
      </c>
      <c r="S36" s="551"/>
      <c r="T36" s="552">
        <f>$AC$7</f>
        <v>0</v>
      </c>
      <c r="U36" s="553"/>
      <c r="V36" s="550" t="s">
        <v>2</v>
      </c>
      <c r="W36" s="554">
        <f>$AE$7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Osdfeld, Patrick</v>
      </c>
      <c r="C37" s="88"/>
      <c r="D37" s="88"/>
      <c r="E37" s="88"/>
      <c r="F37" s="88"/>
      <c r="G37" s="271" t="str">
        <f>$G$6</f>
        <v>TG Offenau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4</v>
      </c>
      <c r="S37" s="574"/>
      <c r="T37" s="575">
        <f>$AC$6</f>
        <v>0</v>
      </c>
      <c r="U37" s="576"/>
      <c r="V37" s="573" t="s">
        <v>2</v>
      </c>
      <c r="W37" s="577">
        <f>$AE$6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32</v>
      </c>
      <c r="U38" s="585"/>
      <c r="V38" s="573" t="s">
        <v>2</v>
      </c>
      <c r="W38" s="585">
        <f>SUM(W32:W37)</f>
        <v>32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39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147</v>
      </c>
      <c r="C4" s="399"/>
      <c r="D4" s="399"/>
      <c r="E4" s="400"/>
      <c r="F4" s="401"/>
      <c r="G4" s="402" t="s">
        <v>87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148</v>
      </c>
      <c r="C5" s="399"/>
      <c r="D5" s="399"/>
      <c r="E5" s="411"/>
      <c r="F5" s="401"/>
      <c r="G5" s="402" t="s">
        <v>79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1</v>
      </c>
      <c r="R5" s="407" t="s">
        <v>2</v>
      </c>
      <c r="S5" s="409">
        <f>+AH14</f>
        <v>3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0</v>
      </c>
      <c r="AA5" s="407" t="s">
        <v>2</v>
      </c>
      <c r="AB5" s="408">
        <f t="shared" si="1"/>
        <v>4</v>
      </c>
      <c r="AC5" s="409">
        <f>SUM(H14,J25,AF18,H20,AF14)</f>
        <v>1</v>
      </c>
      <c r="AD5" s="407" t="s">
        <v>2</v>
      </c>
      <c r="AE5" s="409">
        <f>SUM(J14,H25,AH18,J20,AH14)</f>
        <v>12</v>
      </c>
      <c r="AF5" s="622"/>
      <c r="AG5" s="591"/>
      <c r="AH5" s="592"/>
    </row>
    <row r="6" spans="1:34" ht="15.75">
      <c r="A6" s="397">
        <v>3</v>
      </c>
      <c r="B6" s="398" t="s">
        <v>150</v>
      </c>
      <c r="C6" s="399"/>
      <c r="D6" s="399"/>
      <c r="E6" s="411"/>
      <c r="F6" s="401"/>
      <c r="G6" s="402" t="s">
        <v>81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2</v>
      </c>
      <c r="AA6" s="407" t="s">
        <v>2</v>
      </c>
      <c r="AB6" s="408">
        <f t="shared" si="1"/>
        <v>2</v>
      </c>
      <c r="AC6" s="409">
        <f>SUM(H15,H24,AH19,J20,AF13)</f>
        <v>6</v>
      </c>
      <c r="AD6" s="407" t="s">
        <v>2</v>
      </c>
      <c r="AE6" s="409">
        <f>SUM(J15,J24,AF19,H20,AH13)</f>
        <v>6</v>
      </c>
      <c r="AF6" s="622"/>
      <c r="AG6" s="591"/>
      <c r="AH6" s="592"/>
    </row>
    <row r="7" spans="1:34" ht="15.75">
      <c r="A7" s="397">
        <v>4</v>
      </c>
      <c r="B7" s="398" t="s">
        <v>151</v>
      </c>
      <c r="C7" s="399"/>
      <c r="D7" s="399"/>
      <c r="E7" s="411"/>
      <c r="F7" s="401"/>
      <c r="G7" s="402" t="s">
        <v>98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1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1</v>
      </c>
      <c r="AA7" s="407" t="s">
        <v>2</v>
      </c>
      <c r="AB7" s="408">
        <f t="shared" si="1"/>
        <v>3</v>
      </c>
      <c r="AC7" s="409">
        <f>SUM(J15,H23,AF20,J19,AH14)</f>
        <v>3</v>
      </c>
      <c r="AD7" s="407" t="s">
        <v>2</v>
      </c>
      <c r="AE7" s="409">
        <f>SUM(H15,J23,AH20,H19,AF14)</f>
        <v>10</v>
      </c>
      <c r="AF7" s="622"/>
      <c r="AG7" s="591"/>
      <c r="AH7" s="592"/>
    </row>
    <row r="8" spans="1:34" ht="15.75">
      <c r="A8" s="420">
        <v>5</v>
      </c>
      <c r="B8" s="421" t="s">
        <v>149</v>
      </c>
      <c r="C8" s="384"/>
      <c r="D8" s="3"/>
      <c r="E8" s="411"/>
      <c r="F8" s="422"/>
      <c r="G8" s="423" t="s">
        <v>79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9</v>
      </c>
      <c r="AD8" s="407" t="s">
        <v>2</v>
      </c>
      <c r="AE8" s="408">
        <f>SUM(H14,H24,AF20,J18,AF15)</f>
        <v>3</v>
      </c>
      <c r="AF8" s="622"/>
      <c r="AG8" s="591"/>
      <c r="AH8" s="592"/>
    </row>
    <row r="9" spans="1:34" ht="15.75" customHeight="1" thickBot="1">
      <c r="A9" s="429">
        <v>6</v>
      </c>
      <c r="B9" s="430" t="s">
        <v>284</v>
      </c>
      <c r="C9" s="431"/>
      <c r="D9" s="431"/>
      <c r="E9" s="432"/>
      <c r="F9" s="433"/>
      <c r="G9" s="434" t="s">
        <v>284</v>
      </c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31</v>
      </c>
      <c r="AD10" s="445"/>
      <c r="AE10" s="445">
        <f>SUM(AE4:AE9)</f>
        <v>31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Lemke, Niklas</v>
      </c>
      <c r="F13" s="461" t="s">
        <v>4</v>
      </c>
      <c r="G13" s="462" t="str">
        <f>+B9</f>
        <v> 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Wolf, Marco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 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Hankel, Tim</v>
      </c>
      <c r="F14" s="480" t="s">
        <v>4</v>
      </c>
      <c r="G14" s="413" t="str">
        <f>+B8</f>
        <v>Stähle, Tobias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Hankel, Tim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Messner, Julian</v>
      </c>
      <c r="Y14" s="78"/>
      <c r="Z14" s="486"/>
      <c r="AA14" s="412"/>
      <c r="AB14" s="412"/>
      <c r="AC14" s="412"/>
      <c r="AD14" s="412"/>
      <c r="AE14" s="412"/>
      <c r="AF14" s="487">
        <v>1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Wolf, Marco</v>
      </c>
      <c r="F15" s="494" t="s">
        <v>4</v>
      </c>
      <c r="G15" s="495" t="str">
        <f>+B7</f>
        <v>Messner, Julian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Lemke, Niklas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Stähle, Tobias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Stähle, Tobias</v>
      </c>
      <c r="F18" s="471" t="s">
        <v>4</v>
      </c>
      <c r="G18" s="460" t="str">
        <f>+B9</f>
        <v> 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Hankel, Tim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 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Lemke, Niklas</v>
      </c>
      <c r="F19" s="484" t="s">
        <v>4</v>
      </c>
      <c r="G19" s="412" t="str">
        <f>+B7</f>
        <v>Messner, Julian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Lemke, Niklas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Wolf, Marco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Hankel, Tim</v>
      </c>
      <c r="F20" s="89" t="s">
        <v>4</v>
      </c>
      <c r="G20" s="493" t="str">
        <f>+B6</f>
        <v>Wolf, Marco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Messner, Julian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Stähle, Tobias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Messner, Julian</v>
      </c>
      <c r="F23" s="461" t="s">
        <v>4</v>
      </c>
      <c r="G23" s="462" t="str">
        <f>+B9</f>
        <v> 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Wolf, Marco</v>
      </c>
      <c r="F24" s="480" t="s">
        <v>4</v>
      </c>
      <c r="G24" s="413" t="str">
        <f>+B8</f>
        <v>Stähle, Tobias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Lemke, Niklas</v>
      </c>
      <c r="F25" s="533" t="s">
        <v>4</v>
      </c>
      <c r="G25" s="502" t="str">
        <f>+B5</f>
        <v>Hankel, Tim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Lemke, Niklas</v>
      </c>
      <c r="C32" s="131"/>
      <c r="D32" s="131"/>
      <c r="E32" s="131"/>
      <c r="F32" s="131"/>
      <c r="G32" s="290" t="str">
        <f>$G$4</f>
        <v>Spfr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Stähle, Tobias</v>
      </c>
      <c r="C33" s="78"/>
      <c r="D33" s="78"/>
      <c r="E33" s="77"/>
      <c r="F33" s="78"/>
      <c r="G33" s="275" t="str">
        <f>$G$8</f>
        <v>TSG Heilbronn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3</v>
      </c>
      <c r="Q33" s="563" t="s">
        <v>2</v>
      </c>
      <c r="R33" s="562">
        <f>$AB$8</f>
        <v>1</v>
      </c>
      <c r="S33" s="564"/>
      <c r="T33" s="565">
        <f>$AC$8</f>
        <v>9</v>
      </c>
      <c r="U33" s="566"/>
      <c r="V33" s="563" t="s">
        <v>2</v>
      </c>
      <c r="W33" s="567">
        <f>$AE$8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$B$6</f>
        <v>Wolf, Marco</v>
      </c>
      <c r="C34" s="131"/>
      <c r="D34" s="131"/>
      <c r="E34" s="131"/>
      <c r="F34" s="131"/>
      <c r="G34" s="290" t="str">
        <f>$G$6</f>
        <v>TGV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$Z$6</f>
        <v>2</v>
      </c>
      <c r="Q34" s="550" t="s">
        <v>2</v>
      </c>
      <c r="R34" s="549">
        <f>$AB$6</f>
        <v>2</v>
      </c>
      <c r="S34" s="551"/>
      <c r="T34" s="552">
        <f>$AC$6</f>
        <v>6</v>
      </c>
      <c r="U34" s="553"/>
      <c r="V34" s="550" t="s">
        <v>2</v>
      </c>
      <c r="W34" s="554">
        <f>$AE$6</f>
        <v>6</v>
      </c>
      <c r="X34" s="555"/>
      <c r="Y34" s="131"/>
      <c r="Z34" s="556">
        <f t="shared" si="2"/>
        <v>0</v>
      </c>
      <c r="AA34" s="557"/>
      <c r="AB34" s="558"/>
      <c r="AC34" s="559">
        <v>3</v>
      </c>
      <c r="AD34" s="446"/>
    </row>
    <row r="35" spans="2:30" ht="15.75">
      <c r="B35" s="547" t="str">
        <f>$B$7</f>
        <v>Messner, Julian</v>
      </c>
      <c r="C35" s="131"/>
      <c r="D35" s="131"/>
      <c r="E35" s="131"/>
      <c r="F35" s="131"/>
      <c r="G35" s="290" t="str">
        <f>$G$7</f>
        <v>Friedrichshaller SV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1</v>
      </c>
      <c r="Q35" s="550" t="s">
        <v>2</v>
      </c>
      <c r="R35" s="549">
        <f>$AB$7</f>
        <v>3</v>
      </c>
      <c r="S35" s="551"/>
      <c r="T35" s="552">
        <f>$AC$7</f>
        <v>3</v>
      </c>
      <c r="U35" s="553"/>
      <c r="V35" s="550" t="s">
        <v>2</v>
      </c>
      <c r="W35" s="554">
        <f>$AE$7</f>
        <v>10</v>
      </c>
      <c r="X35" s="555"/>
      <c r="Y35" s="131"/>
      <c r="Z35" s="556">
        <f t="shared" si="2"/>
        <v>-7</v>
      </c>
      <c r="AA35" s="557"/>
      <c r="AB35" s="558"/>
      <c r="AC35" s="559">
        <v>4</v>
      </c>
      <c r="AD35" s="446"/>
    </row>
    <row r="36" spans="2:30" ht="15.75">
      <c r="B36" s="547" t="str">
        <f>$B$5</f>
        <v>Hankel, Tim</v>
      </c>
      <c r="C36" s="131"/>
      <c r="D36" s="131"/>
      <c r="E36" s="131"/>
      <c r="F36" s="131"/>
      <c r="G36" s="290" t="str">
        <f>$G$5</f>
        <v>TSG Heilbronn</v>
      </c>
      <c r="H36" s="131"/>
      <c r="I36" s="131"/>
      <c r="J36" s="131"/>
      <c r="K36" s="131"/>
      <c r="L36" s="131"/>
      <c r="M36" s="131"/>
      <c r="N36" s="131"/>
      <c r="O36" s="548"/>
      <c r="P36" s="549">
        <f>$Z$5</f>
        <v>0</v>
      </c>
      <c r="Q36" s="550" t="s">
        <v>2</v>
      </c>
      <c r="R36" s="549">
        <f>$AB$5</f>
        <v>4</v>
      </c>
      <c r="S36" s="551"/>
      <c r="T36" s="552">
        <f>$AC$5</f>
        <v>1</v>
      </c>
      <c r="U36" s="553"/>
      <c r="V36" s="550" t="s">
        <v>2</v>
      </c>
      <c r="W36" s="554">
        <f>$AE$5</f>
        <v>12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 </v>
      </c>
      <c r="C37" s="88"/>
      <c r="D37" s="88"/>
      <c r="E37" s="88"/>
      <c r="F37" s="88"/>
      <c r="G37" s="271" t="str">
        <f>$G$9</f>
        <v> 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31</v>
      </c>
      <c r="U38" s="585"/>
      <c r="V38" s="573" t="s">
        <v>2</v>
      </c>
      <c r="W38" s="585">
        <f>SUM(W32:W37)</f>
        <v>31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40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152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0</v>
      </c>
      <c r="L4" s="407" t="s">
        <v>2</v>
      </c>
      <c r="M4" s="408">
        <f>+J25</f>
        <v>3</v>
      </c>
      <c r="N4" s="406">
        <f>+AF19</f>
        <v>0</v>
      </c>
      <c r="O4" s="407" t="s">
        <v>2</v>
      </c>
      <c r="P4" s="408">
        <f>+AH19</f>
        <v>3</v>
      </c>
      <c r="Q4" s="406">
        <f>+H19</f>
        <v>0</v>
      </c>
      <c r="R4" s="407" t="s">
        <v>2</v>
      </c>
      <c r="S4" s="409">
        <f>+J19</f>
        <v>3</v>
      </c>
      <c r="T4" s="406">
        <f>+AF15</f>
        <v>0</v>
      </c>
      <c r="U4" s="407" t="s">
        <v>2</v>
      </c>
      <c r="V4" s="409">
        <f>+AH15</f>
        <v>3</v>
      </c>
      <c r="W4" s="406">
        <f>+H13</f>
        <v>0</v>
      </c>
      <c r="X4" s="407" t="s">
        <v>2</v>
      </c>
      <c r="Y4" s="409">
        <f>+J13</f>
        <v>3</v>
      </c>
      <c r="Z4" s="410">
        <f aca="true" t="shared" si="0" ref="Z4:Z9">IF(H4&gt;2,1)+IF(K4&gt;2,1)+IF(N4&gt;2,1)+IF(Q4&gt;2,1)+IF(T4&gt;2,1)+IF(W4&gt;2,1)</f>
        <v>0</v>
      </c>
      <c r="AA4" s="407" t="s">
        <v>2</v>
      </c>
      <c r="AB4" s="408">
        <f aca="true" t="shared" si="1" ref="AB4:AB9">IF(J4&gt;2,1)+IF(M4&gt;2,1)+IF(P4&gt;2,1)+IF(S4&gt;2,1)+IF(V4&gt;2,1)+IF(Y4&gt;2,1)</f>
        <v>5</v>
      </c>
      <c r="AC4" s="409">
        <f>SUM(H4,K4,N4,Q4,T4,W4)</f>
        <v>0</v>
      </c>
      <c r="AD4" s="407" t="s">
        <v>2</v>
      </c>
      <c r="AE4" s="409">
        <f>SUM(J4,M4,P4,S4,V4,Y4)</f>
        <v>15</v>
      </c>
      <c r="AF4" s="622"/>
      <c r="AG4" s="591"/>
      <c r="AH4" s="592"/>
    </row>
    <row r="5" spans="1:34" ht="15.75">
      <c r="A5" s="397">
        <v>2</v>
      </c>
      <c r="B5" s="398" t="s">
        <v>153</v>
      </c>
      <c r="C5" s="399"/>
      <c r="D5" s="399"/>
      <c r="E5" s="411"/>
      <c r="F5" s="401"/>
      <c r="G5" s="402" t="s">
        <v>81</v>
      </c>
      <c r="H5" s="412">
        <f>+M4</f>
        <v>3</v>
      </c>
      <c r="I5" s="407" t="s">
        <v>2</v>
      </c>
      <c r="J5" s="413">
        <f>+K4</f>
        <v>0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3</v>
      </c>
      <c r="X5" s="407" t="s">
        <v>2</v>
      </c>
      <c r="Y5" s="409">
        <f>+AH18</f>
        <v>1</v>
      </c>
      <c r="Z5" s="410">
        <f t="shared" si="0"/>
        <v>5</v>
      </c>
      <c r="AA5" s="407" t="s">
        <v>2</v>
      </c>
      <c r="AB5" s="408">
        <f t="shared" si="1"/>
        <v>0</v>
      </c>
      <c r="AC5" s="409">
        <f>SUM(H14,J25,AF18,H20,AF14)</f>
        <v>15</v>
      </c>
      <c r="AD5" s="407" t="s">
        <v>2</v>
      </c>
      <c r="AE5" s="409">
        <f>SUM(J14,H25,AH18,J20,AH14)</f>
        <v>1</v>
      </c>
      <c r="AF5" s="622"/>
      <c r="AG5" s="591"/>
      <c r="AH5" s="592"/>
    </row>
    <row r="6" spans="1:34" ht="15.75">
      <c r="A6" s="397">
        <v>3</v>
      </c>
      <c r="B6" s="398" t="s">
        <v>154</v>
      </c>
      <c r="C6" s="399"/>
      <c r="D6" s="399"/>
      <c r="E6" s="411"/>
      <c r="F6" s="401"/>
      <c r="G6" s="402" t="s">
        <v>71</v>
      </c>
      <c r="H6" s="412">
        <f>+P4</f>
        <v>3</v>
      </c>
      <c r="I6" s="407" t="s">
        <v>2</v>
      </c>
      <c r="J6" s="413">
        <f>+N4</f>
        <v>0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3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2</v>
      </c>
      <c r="AA6" s="407" t="s">
        <v>2</v>
      </c>
      <c r="AB6" s="408">
        <f t="shared" si="1"/>
        <v>3</v>
      </c>
      <c r="AC6" s="409">
        <f>SUM(H15,H24,AH19,J20,AF13)</f>
        <v>6</v>
      </c>
      <c r="AD6" s="407" t="s">
        <v>2</v>
      </c>
      <c r="AE6" s="409">
        <f>SUM(J15,J24,AF19,H20,AH13)</f>
        <v>9</v>
      </c>
      <c r="AF6" s="622"/>
      <c r="AG6" s="591"/>
      <c r="AH6" s="592"/>
    </row>
    <row r="7" spans="1:34" ht="15.75">
      <c r="A7" s="397">
        <v>4</v>
      </c>
      <c r="B7" s="398" t="s">
        <v>155</v>
      </c>
      <c r="C7" s="399"/>
      <c r="D7" s="399"/>
      <c r="E7" s="411"/>
      <c r="F7" s="401"/>
      <c r="G7" s="402" t="s">
        <v>200</v>
      </c>
      <c r="H7" s="412">
        <f>+S4</f>
        <v>3</v>
      </c>
      <c r="I7" s="407" t="s">
        <v>2</v>
      </c>
      <c r="J7" s="413">
        <f>+Q4</f>
        <v>0</v>
      </c>
      <c r="K7" s="412">
        <f>+S5</f>
        <v>0</v>
      </c>
      <c r="L7" s="399" t="s">
        <v>2</v>
      </c>
      <c r="M7" s="413">
        <f>+Q5</f>
        <v>3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3</v>
      </c>
      <c r="Z7" s="410">
        <f t="shared" si="0"/>
        <v>3</v>
      </c>
      <c r="AA7" s="407" t="s">
        <v>2</v>
      </c>
      <c r="AB7" s="408">
        <f t="shared" si="1"/>
        <v>2</v>
      </c>
      <c r="AC7" s="409">
        <f>SUM(J15,H23,AF20,J19,AH14)</f>
        <v>9</v>
      </c>
      <c r="AD7" s="407" t="s">
        <v>2</v>
      </c>
      <c r="AE7" s="409">
        <f>SUM(H15,J23,AH20,H19,AF14)</f>
        <v>6</v>
      </c>
      <c r="AF7" s="622"/>
      <c r="AG7" s="591"/>
      <c r="AH7" s="592"/>
    </row>
    <row r="8" spans="1:34" ht="15.75">
      <c r="A8" s="420">
        <v>5</v>
      </c>
      <c r="B8" s="421" t="s">
        <v>156</v>
      </c>
      <c r="C8" s="384"/>
      <c r="D8" s="3"/>
      <c r="E8" s="411"/>
      <c r="F8" s="422"/>
      <c r="G8" s="423" t="s">
        <v>85</v>
      </c>
      <c r="H8" s="384">
        <f>+V4</f>
        <v>3</v>
      </c>
      <c r="I8" s="407" t="s">
        <v>2</v>
      </c>
      <c r="J8" s="424">
        <f>+T4</f>
        <v>0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3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3</v>
      </c>
      <c r="Z8" s="410">
        <f t="shared" si="0"/>
        <v>1</v>
      </c>
      <c r="AA8" s="407" t="s">
        <v>2</v>
      </c>
      <c r="AB8" s="408">
        <f t="shared" si="1"/>
        <v>4</v>
      </c>
      <c r="AC8" s="409">
        <f>SUM(J14,J24,AH20,H18,AH15)</f>
        <v>3</v>
      </c>
      <c r="AD8" s="407" t="s">
        <v>2</v>
      </c>
      <c r="AE8" s="408">
        <f>SUM(H14,H24,AF20,J18,AF15)</f>
        <v>12</v>
      </c>
      <c r="AF8" s="622"/>
      <c r="AG8" s="591"/>
      <c r="AH8" s="592"/>
    </row>
    <row r="9" spans="1:34" ht="15.75" customHeight="1" thickBot="1">
      <c r="A9" s="429">
        <v>6</v>
      </c>
      <c r="B9" s="430" t="s">
        <v>157</v>
      </c>
      <c r="C9" s="431"/>
      <c r="D9" s="431"/>
      <c r="E9" s="432"/>
      <c r="F9" s="433"/>
      <c r="G9" s="434" t="s">
        <v>102</v>
      </c>
      <c r="H9" s="435">
        <f>+Y4</f>
        <v>3</v>
      </c>
      <c r="I9" s="436" t="s">
        <v>2</v>
      </c>
      <c r="J9" s="437">
        <f>+W4</f>
        <v>0</v>
      </c>
      <c r="K9" s="435">
        <f>+Y5</f>
        <v>1</v>
      </c>
      <c r="L9" s="431" t="s">
        <v>2</v>
      </c>
      <c r="M9" s="437">
        <f>+W5</f>
        <v>3</v>
      </c>
      <c r="N9" s="435">
        <f>+Y6</f>
        <v>3</v>
      </c>
      <c r="O9" s="436" t="s">
        <v>2</v>
      </c>
      <c r="P9" s="438">
        <f>+W6</f>
        <v>0</v>
      </c>
      <c r="Q9" s="439">
        <f>+Y7</f>
        <v>3</v>
      </c>
      <c r="R9" s="436" t="s">
        <v>2</v>
      </c>
      <c r="S9" s="440">
        <f>+W7</f>
        <v>0</v>
      </c>
      <c r="T9" s="439">
        <f>+Y8</f>
        <v>3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4</v>
      </c>
      <c r="AA9" s="436" t="s">
        <v>2</v>
      </c>
      <c r="AB9" s="438">
        <f t="shared" si="1"/>
        <v>1</v>
      </c>
      <c r="AC9" s="440">
        <f>SUM(J13,J23,AH18,J18,AH13)</f>
        <v>13</v>
      </c>
      <c r="AD9" s="436" t="s">
        <v>2</v>
      </c>
      <c r="AE9" s="440">
        <f>SUM(H13,H23,AF18,H18,AF13)</f>
        <v>3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46</v>
      </c>
      <c r="AD10" s="445"/>
      <c r="AE10" s="445">
        <f>SUM(AE4:AE9)</f>
        <v>46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Drauz, Simon</v>
      </c>
      <c r="F13" s="461" t="s">
        <v>4</v>
      </c>
      <c r="G13" s="462" t="str">
        <f>+B9</f>
        <v>Fink, Moritz</v>
      </c>
      <c r="H13" s="463">
        <v>0</v>
      </c>
      <c r="I13" s="64" t="s">
        <v>2</v>
      </c>
      <c r="J13" s="464">
        <v>3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Gevorgyan, Serob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Fink, Moritz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Schuch, Luca</v>
      </c>
      <c r="F14" s="480" t="s">
        <v>4</v>
      </c>
      <c r="G14" s="413" t="str">
        <f>+B8</f>
        <v>Hay, Robin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Schuch, Luca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Joerke, Marcel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Gevorgyan, Serob</v>
      </c>
      <c r="F15" s="494" t="s">
        <v>4</v>
      </c>
      <c r="G15" s="495" t="str">
        <f>+B7</f>
        <v>Joerke, Marcel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Drauz, Simon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Hay, Robin</v>
      </c>
      <c r="Y15" s="502"/>
      <c r="Z15" s="502"/>
      <c r="AA15" s="502"/>
      <c r="AB15" s="502"/>
      <c r="AC15" s="502"/>
      <c r="AD15" s="502"/>
      <c r="AE15" s="504"/>
      <c r="AF15" s="496">
        <v>0</v>
      </c>
      <c r="AG15" s="58" t="s">
        <v>2</v>
      </c>
      <c r="AH15" s="497">
        <v>3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Hay, Robin</v>
      </c>
      <c r="F18" s="471" t="s">
        <v>4</v>
      </c>
      <c r="G18" s="460" t="str">
        <f>+B9</f>
        <v>Fink, Moritz</v>
      </c>
      <c r="H18" s="474">
        <v>0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Schuch, Luca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Fink, Moritz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1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Drauz, Simon</v>
      </c>
      <c r="F19" s="484" t="s">
        <v>4</v>
      </c>
      <c r="G19" s="412" t="str">
        <f>+B7</f>
        <v>Joerke, Marcel</v>
      </c>
      <c r="H19" s="474">
        <v>0</v>
      </c>
      <c r="I19" s="475" t="s">
        <v>2</v>
      </c>
      <c r="J19" s="464">
        <v>3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Drauz, Simon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Gevorgyan, Serob</v>
      </c>
      <c r="Y19" s="78"/>
      <c r="Z19" s="50"/>
      <c r="AA19" s="412"/>
      <c r="AB19" s="412"/>
      <c r="AC19" s="412"/>
      <c r="AD19" s="412"/>
      <c r="AE19" s="412"/>
      <c r="AF19" s="474">
        <v>0</v>
      </c>
      <c r="AG19" s="64" t="s">
        <v>2</v>
      </c>
      <c r="AH19" s="464">
        <v>3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Schuch, Luca</v>
      </c>
      <c r="F20" s="89" t="s">
        <v>4</v>
      </c>
      <c r="G20" s="493" t="str">
        <f>+B6</f>
        <v>Gevorgyan, Serob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Joerke, Marcel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Hay, Robin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Joerke, Marcel</v>
      </c>
      <c r="F23" s="461" t="s">
        <v>4</v>
      </c>
      <c r="G23" s="462" t="str">
        <f>+B9</f>
        <v>Fink, Moritz</v>
      </c>
      <c r="H23" s="463">
        <v>0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Gevorgyan, Serob</v>
      </c>
      <c r="F24" s="480" t="s">
        <v>4</v>
      </c>
      <c r="G24" s="413" t="str">
        <f>+B8</f>
        <v>Hay, Robin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Drauz, Simon</v>
      </c>
      <c r="F25" s="533" t="s">
        <v>4</v>
      </c>
      <c r="G25" s="502" t="str">
        <f>+B5</f>
        <v>Schuch, Luca</v>
      </c>
      <c r="H25" s="527">
        <v>0</v>
      </c>
      <c r="I25" s="67" t="s">
        <v>2</v>
      </c>
      <c r="J25" s="529">
        <v>3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$B$5</f>
        <v>Schuch, Luca</v>
      </c>
      <c r="C32" s="131"/>
      <c r="D32" s="131"/>
      <c r="E32" s="131"/>
      <c r="F32" s="131"/>
      <c r="G32" s="290" t="str">
        <f>$G$5</f>
        <v>TGV E. Beilstein</v>
      </c>
      <c r="H32" s="131"/>
      <c r="I32" s="131"/>
      <c r="J32" s="131"/>
      <c r="K32" s="131"/>
      <c r="L32" s="131"/>
      <c r="M32" s="131"/>
      <c r="N32" s="131"/>
      <c r="O32" s="548"/>
      <c r="P32" s="549">
        <f>$Z$5</f>
        <v>5</v>
      </c>
      <c r="Q32" s="550" t="s">
        <v>2</v>
      </c>
      <c r="R32" s="549">
        <f>$AB$5</f>
        <v>0</v>
      </c>
      <c r="S32" s="551"/>
      <c r="T32" s="552">
        <f>$AC$5</f>
        <v>15</v>
      </c>
      <c r="U32" s="553"/>
      <c r="V32" s="550" t="s">
        <v>2</v>
      </c>
      <c r="W32" s="554">
        <f>$AE$5</f>
        <v>1</v>
      </c>
      <c r="X32" s="555"/>
      <c r="Y32" s="131"/>
      <c r="Z32" s="556">
        <f aca="true" t="shared" si="2" ref="Z32:Z37">SUM(T32-W32)</f>
        <v>14</v>
      </c>
      <c r="AA32" s="557"/>
      <c r="AB32" s="558"/>
      <c r="AC32" s="559">
        <v>1</v>
      </c>
      <c r="AD32" s="446"/>
    </row>
    <row r="33" spans="2:30" ht="15.75">
      <c r="B33" s="560" t="str">
        <f>$B$9</f>
        <v>Fink, Moritz</v>
      </c>
      <c r="C33" s="78"/>
      <c r="D33" s="78"/>
      <c r="E33" s="78"/>
      <c r="F33" s="78"/>
      <c r="G33" s="275" t="str">
        <f>$G$9</f>
        <v>Spfr Neckarwestheim</v>
      </c>
      <c r="H33" s="78"/>
      <c r="I33" s="78"/>
      <c r="J33" s="78"/>
      <c r="K33" s="78"/>
      <c r="L33" s="78"/>
      <c r="M33" s="78"/>
      <c r="N33" s="78"/>
      <c r="O33" s="561"/>
      <c r="P33" s="562">
        <f>$Z$9</f>
        <v>4</v>
      </c>
      <c r="Q33" s="563" t="s">
        <v>2</v>
      </c>
      <c r="R33" s="562">
        <f>$AB$9</f>
        <v>1</v>
      </c>
      <c r="S33" s="564"/>
      <c r="T33" s="565">
        <f>$AC$9</f>
        <v>13</v>
      </c>
      <c r="U33" s="566"/>
      <c r="V33" s="563" t="s">
        <v>2</v>
      </c>
      <c r="W33" s="567">
        <f>$AE$9</f>
        <v>3</v>
      </c>
      <c r="X33" s="568"/>
      <c r="Y33" s="78"/>
      <c r="Z33" s="569">
        <f t="shared" si="2"/>
        <v>10</v>
      </c>
      <c r="AA33" s="570"/>
      <c r="AB33" s="558"/>
      <c r="AC33" s="559">
        <v>2</v>
      </c>
      <c r="AD33" s="446"/>
    </row>
    <row r="34" spans="2:30" ht="15.75">
      <c r="B34" s="547" t="str">
        <f>$B$7</f>
        <v>Joerke, Marcel</v>
      </c>
      <c r="C34" s="131"/>
      <c r="D34" s="131"/>
      <c r="E34" s="131"/>
      <c r="F34" s="131"/>
      <c r="G34" s="290" t="str">
        <f>$G$7</f>
        <v>SV Frauenzimmern</v>
      </c>
      <c r="H34" s="131"/>
      <c r="I34" s="131"/>
      <c r="J34" s="131"/>
      <c r="K34" s="131"/>
      <c r="L34" s="131"/>
      <c r="M34" s="131"/>
      <c r="N34" s="131"/>
      <c r="O34" s="548"/>
      <c r="P34" s="549">
        <f>$Z$7</f>
        <v>3</v>
      </c>
      <c r="Q34" s="550" t="s">
        <v>2</v>
      </c>
      <c r="R34" s="549">
        <f>$AB$7</f>
        <v>2</v>
      </c>
      <c r="S34" s="551"/>
      <c r="T34" s="552">
        <f>$AC$7</f>
        <v>9</v>
      </c>
      <c r="U34" s="553"/>
      <c r="V34" s="550" t="s">
        <v>2</v>
      </c>
      <c r="W34" s="554">
        <f>$AE$7</f>
        <v>6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$B$6</f>
        <v>Gevorgyan, Serob</v>
      </c>
      <c r="C35" s="131"/>
      <c r="D35" s="131"/>
      <c r="E35" s="131"/>
      <c r="F35" s="131"/>
      <c r="G35" s="290" t="str">
        <f>$G$6</f>
        <v>TSV Erlenbach</v>
      </c>
      <c r="H35" s="131"/>
      <c r="I35" s="131"/>
      <c r="J35" s="131"/>
      <c r="K35" s="131"/>
      <c r="L35" s="131"/>
      <c r="M35" s="131"/>
      <c r="N35" s="131"/>
      <c r="O35" s="548"/>
      <c r="P35" s="549">
        <f>$Z$6</f>
        <v>2</v>
      </c>
      <c r="Q35" s="550" t="s">
        <v>2</v>
      </c>
      <c r="R35" s="549">
        <f>$AB$6</f>
        <v>3</v>
      </c>
      <c r="S35" s="551"/>
      <c r="T35" s="552">
        <f>$AC$6</f>
        <v>6</v>
      </c>
      <c r="U35" s="553"/>
      <c r="V35" s="550" t="s">
        <v>2</v>
      </c>
      <c r="W35" s="554">
        <f>$AE$6</f>
        <v>9</v>
      </c>
      <c r="X35" s="555"/>
      <c r="Y35" s="131"/>
      <c r="Z35" s="556">
        <f t="shared" si="2"/>
        <v>-3</v>
      </c>
      <c r="AA35" s="557"/>
      <c r="AB35" s="558"/>
      <c r="AC35" s="559">
        <v>4</v>
      </c>
      <c r="AD35" s="446"/>
    </row>
    <row r="36" spans="2:30" ht="15.75">
      <c r="B36" s="547" t="str">
        <f>$B$8</f>
        <v>Hay, Robin</v>
      </c>
      <c r="C36" s="131"/>
      <c r="D36" s="131"/>
      <c r="E36" s="288"/>
      <c r="F36" s="131"/>
      <c r="G36" s="290" t="str">
        <f>$G$8</f>
        <v>TG Offenau</v>
      </c>
      <c r="H36" s="131"/>
      <c r="I36" s="131"/>
      <c r="J36" s="131"/>
      <c r="K36" s="131"/>
      <c r="L36" s="131"/>
      <c r="M36" s="131"/>
      <c r="N36" s="131"/>
      <c r="O36" s="548"/>
      <c r="P36" s="549">
        <f>$Z$8</f>
        <v>1</v>
      </c>
      <c r="Q36" s="550" t="s">
        <v>2</v>
      </c>
      <c r="R36" s="549">
        <f>$AB$8</f>
        <v>4</v>
      </c>
      <c r="S36" s="551"/>
      <c r="T36" s="552">
        <f>$AC$8</f>
        <v>3</v>
      </c>
      <c r="U36" s="553"/>
      <c r="V36" s="550" t="s">
        <v>2</v>
      </c>
      <c r="W36" s="554">
        <f>$AE$8</f>
        <v>12</v>
      </c>
      <c r="X36" s="555"/>
      <c r="Y36" s="131"/>
      <c r="Z36" s="556">
        <f t="shared" si="2"/>
        <v>-9</v>
      </c>
      <c r="AA36" s="557"/>
      <c r="AB36" s="558"/>
      <c r="AC36" s="559">
        <v>5</v>
      </c>
      <c r="AD36" s="446"/>
    </row>
    <row r="37" spans="2:30" ht="16.5" thickBot="1">
      <c r="B37" s="571" t="str">
        <f>$B$4</f>
        <v>Drauz, Simon</v>
      </c>
      <c r="C37" s="88"/>
      <c r="D37" s="88"/>
      <c r="E37" s="88"/>
      <c r="F37" s="88"/>
      <c r="G37" s="271" t="str">
        <f>$G$4</f>
        <v>TSG Heilbronn</v>
      </c>
      <c r="H37" s="88"/>
      <c r="I37" s="88"/>
      <c r="J37" s="88"/>
      <c r="K37" s="88"/>
      <c r="L37" s="88"/>
      <c r="M37" s="88"/>
      <c r="N37" s="88"/>
      <c r="O37" s="81"/>
      <c r="P37" s="572">
        <f>$Z$4</f>
        <v>0</v>
      </c>
      <c r="Q37" s="573" t="s">
        <v>2</v>
      </c>
      <c r="R37" s="572">
        <f>$AB$4</f>
        <v>5</v>
      </c>
      <c r="S37" s="574"/>
      <c r="T37" s="575">
        <f>$AC$4</f>
        <v>0</v>
      </c>
      <c r="U37" s="576"/>
      <c r="V37" s="573" t="s">
        <v>2</v>
      </c>
      <c r="W37" s="577">
        <f>$AE$4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46</v>
      </c>
      <c r="U38" s="585"/>
      <c r="V38" s="573" t="s">
        <v>2</v>
      </c>
      <c r="W38" s="585">
        <f>SUM(W32:W37)</f>
        <v>46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41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158</v>
      </c>
      <c r="C4" s="399"/>
      <c r="D4" s="399"/>
      <c r="E4" s="400"/>
      <c r="F4" s="401"/>
      <c r="G4" s="402" t="s">
        <v>133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159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4</v>
      </c>
      <c r="AA5" s="407" t="s">
        <v>2</v>
      </c>
      <c r="AB5" s="408">
        <f t="shared" si="1"/>
        <v>1</v>
      </c>
      <c r="AC5" s="409">
        <f>SUM(H14,J25,AF18,H20,AF14)</f>
        <v>12</v>
      </c>
      <c r="AD5" s="407" t="s">
        <v>2</v>
      </c>
      <c r="AE5" s="409">
        <f>SUM(J14,H25,AH18,J20,AH14)</f>
        <v>3</v>
      </c>
      <c r="AF5" s="622"/>
      <c r="AG5" s="591"/>
      <c r="AH5" s="592"/>
    </row>
    <row r="6" spans="1:34" ht="15.75">
      <c r="A6" s="397">
        <v>3</v>
      </c>
      <c r="B6" s="398" t="s">
        <v>160</v>
      </c>
      <c r="C6" s="399"/>
      <c r="D6" s="399"/>
      <c r="E6" s="411"/>
      <c r="F6" s="401"/>
      <c r="G6" s="402" t="s">
        <v>79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3</v>
      </c>
      <c r="X6" s="407" t="s">
        <v>2</v>
      </c>
      <c r="Y6" s="409">
        <f>+AH13</f>
        <v>2</v>
      </c>
      <c r="Z6" s="410">
        <f t="shared" si="0"/>
        <v>1</v>
      </c>
      <c r="AA6" s="407" t="s">
        <v>2</v>
      </c>
      <c r="AB6" s="408">
        <f t="shared" si="1"/>
        <v>4</v>
      </c>
      <c r="AC6" s="409">
        <f>SUM(H15,H24,AH19,J20,AF13)</f>
        <v>3</v>
      </c>
      <c r="AD6" s="407" t="s">
        <v>2</v>
      </c>
      <c r="AE6" s="409">
        <f>SUM(J15,J24,AF19,H20,AH13)</f>
        <v>14</v>
      </c>
      <c r="AF6" s="622"/>
      <c r="AG6" s="591"/>
      <c r="AH6" s="592"/>
    </row>
    <row r="7" spans="1:34" ht="15.75">
      <c r="A7" s="397">
        <v>4</v>
      </c>
      <c r="B7" s="398" t="s">
        <v>161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2</v>
      </c>
      <c r="U7" s="419" t="s">
        <v>2</v>
      </c>
      <c r="V7" s="409">
        <f>+AH20</f>
        <v>3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2</v>
      </c>
      <c r="AA7" s="407" t="s">
        <v>2</v>
      </c>
      <c r="AB7" s="408">
        <f t="shared" si="1"/>
        <v>3</v>
      </c>
      <c r="AC7" s="409">
        <f>SUM(J15,H23,AF20,J19,AH14)</f>
        <v>8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162</v>
      </c>
      <c r="C8" s="384"/>
      <c r="D8" s="3"/>
      <c r="E8" s="411"/>
      <c r="F8" s="422"/>
      <c r="G8" s="423" t="s">
        <v>102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2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2</v>
      </c>
      <c r="AC8" s="409">
        <f>SUM(J14,J24,AH20,H18,AH15)</f>
        <v>9</v>
      </c>
      <c r="AD8" s="407" t="s">
        <v>2</v>
      </c>
      <c r="AE8" s="408">
        <f>SUM(H14,H24,AF20,J18,AF15)</f>
        <v>8</v>
      </c>
      <c r="AF8" s="622"/>
      <c r="AG8" s="591"/>
      <c r="AH8" s="592"/>
    </row>
    <row r="9" spans="1:34" ht="15.75" customHeight="1" thickBot="1">
      <c r="A9" s="429">
        <v>6</v>
      </c>
      <c r="B9" s="430" t="s">
        <v>163</v>
      </c>
      <c r="C9" s="431"/>
      <c r="D9" s="431"/>
      <c r="E9" s="432"/>
      <c r="F9" s="433"/>
      <c r="G9" s="434" t="s">
        <v>98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2</v>
      </c>
      <c r="O9" s="436" t="s">
        <v>2</v>
      </c>
      <c r="P9" s="438">
        <f>+W6</f>
        <v>3</v>
      </c>
      <c r="Q9" s="439">
        <f>+Y7</f>
        <v>0</v>
      </c>
      <c r="R9" s="436" t="s">
        <v>2</v>
      </c>
      <c r="S9" s="440">
        <f>+W7</f>
        <v>3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5</v>
      </c>
      <c r="AC9" s="440">
        <f>SUM(J13,J23,AH18,J18,AH13)</f>
        <v>2</v>
      </c>
      <c r="AD9" s="436" t="s">
        <v>2</v>
      </c>
      <c r="AE9" s="440">
        <f>SUM(H13,H23,AF18,H18,AF13)</f>
        <v>15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49</v>
      </c>
      <c r="AD10" s="445"/>
      <c r="AE10" s="445">
        <f>SUM(AE4:AE9)</f>
        <v>49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Weitzel, Jan</v>
      </c>
      <c r="F13" s="461" t="s">
        <v>4</v>
      </c>
      <c r="G13" s="462" t="str">
        <f>+B9</f>
        <v>Steinbach, Johannes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Bindereif, Jan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Steinbach, Johannes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2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Meier, Michael</v>
      </c>
      <c r="F14" s="480" t="s">
        <v>4</v>
      </c>
      <c r="G14" s="413" t="str">
        <f>+B8</f>
        <v>Bergelt, Christian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Meier, Michael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Stang, Thomas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Bindereif, Jan</v>
      </c>
      <c r="F15" s="494" t="s">
        <v>4</v>
      </c>
      <c r="G15" s="495" t="str">
        <f>+B7</f>
        <v>Stang, Thomas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Weitzel, Jan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Bergelt, Christian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Bergelt, Christian</v>
      </c>
      <c r="F18" s="471" t="s">
        <v>4</v>
      </c>
      <c r="G18" s="460" t="str">
        <f>+B9</f>
        <v>Steinbach, Johannes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Meier, Michael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Steinbach, Johannes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Weitzel, Jan</v>
      </c>
      <c r="F19" s="484" t="s">
        <v>4</v>
      </c>
      <c r="G19" s="412" t="str">
        <f>+B7</f>
        <v>Stang, Thomas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Weitzel, Jan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Bindereif, Jan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Meier, Michael</v>
      </c>
      <c r="F20" s="89" t="s">
        <v>4</v>
      </c>
      <c r="G20" s="493" t="str">
        <f>+B6</f>
        <v>Bindereif, Jan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Stang, Thomas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Bergelt, Christian</v>
      </c>
      <c r="Y20" s="88"/>
      <c r="Z20" s="61"/>
      <c r="AA20" s="493"/>
      <c r="AB20" s="493"/>
      <c r="AC20" s="493"/>
      <c r="AD20" s="493"/>
      <c r="AE20" s="493"/>
      <c r="AF20" s="527">
        <v>2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Stang, Thomas</v>
      </c>
      <c r="F23" s="461" t="s">
        <v>4</v>
      </c>
      <c r="G23" s="462" t="str">
        <f>+B9</f>
        <v>Steinbach, Johannes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Bindereif, Jan</v>
      </c>
      <c r="F24" s="480" t="s">
        <v>4</v>
      </c>
      <c r="G24" s="413" t="str">
        <f>+B8</f>
        <v>Bergelt, Christian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Weitzel, Jan</v>
      </c>
      <c r="F25" s="533" t="s">
        <v>4</v>
      </c>
      <c r="G25" s="502" t="str">
        <f>+B5</f>
        <v>Meier, Michael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Weitzel, Jan</v>
      </c>
      <c r="C32" s="131"/>
      <c r="D32" s="131"/>
      <c r="E32" s="131"/>
      <c r="F32" s="131"/>
      <c r="G32" s="290" t="str">
        <f>$G$4</f>
        <v>TSV Talheim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15</v>
      </c>
      <c r="AA32" s="557"/>
      <c r="AB32" s="558"/>
      <c r="AC32" s="559">
        <v>1</v>
      </c>
      <c r="AD32" s="446"/>
    </row>
    <row r="33" spans="2:30" ht="15.75">
      <c r="B33" s="560" t="str">
        <f>$B$5</f>
        <v>Meier, Michael</v>
      </c>
      <c r="C33" s="78"/>
      <c r="D33" s="78"/>
      <c r="E33" s="78"/>
      <c r="F33" s="78"/>
      <c r="G33" s="275" t="str">
        <f>$G$5</f>
        <v>TGV E. Beilstein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4</v>
      </c>
      <c r="Q33" s="563" t="s">
        <v>2</v>
      </c>
      <c r="R33" s="562">
        <f>$AB$5</f>
        <v>1</v>
      </c>
      <c r="S33" s="564"/>
      <c r="T33" s="565">
        <f>$AC$5</f>
        <v>12</v>
      </c>
      <c r="U33" s="566"/>
      <c r="V33" s="563" t="s">
        <v>2</v>
      </c>
      <c r="W33" s="567">
        <f>$AE$5</f>
        <v>3</v>
      </c>
      <c r="X33" s="568"/>
      <c r="Y33" s="78"/>
      <c r="Z33" s="569">
        <f t="shared" si="2"/>
        <v>9</v>
      </c>
      <c r="AA33" s="570"/>
      <c r="AB33" s="558"/>
      <c r="AC33" s="559">
        <v>2</v>
      </c>
      <c r="AD33" s="446"/>
    </row>
    <row r="34" spans="2:30" ht="15.75">
      <c r="B34" s="547" t="str">
        <f>$B$8</f>
        <v>Bergelt, Christian</v>
      </c>
      <c r="C34" s="131"/>
      <c r="D34" s="131"/>
      <c r="E34" s="288"/>
      <c r="F34" s="131"/>
      <c r="G34" s="290" t="str">
        <f>$G$8</f>
        <v>Spfr Neckarwestheim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3</v>
      </c>
      <c r="Q34" s="550" t="s">
        <v>2</v>
      </c>
      <c r="R34" s="549">
        <f>$AB$8</f>
        <v>2</v>
      </c>
      <c r="S34" s="551"/>
      <c r="T34" s="552">
        <f>$AC$8</f>
        <v>9</v>
      </c>
      <c r="U34" s="553"/>
      <c r="V34" s="550" t="s">
        <v>2</v>
      </c>
      <c r="W34" s="554">
        <f>$AE$8</f>
        <v>8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$B$7</f>
        <v>Stang, Thomas</v>
      </c>
      <c r="C35" s="131"/>
      <c r="D35" s="131"/>
      <c r="E35" s="131"/>
      <c r="F35" s="131"/>
      <c r="G35" s="290" t="str">
        <f>$G$7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2</v>
      </c>
      <c r="Q35" s="550" t="s">
        <v>2</v>
      </c>
      <c r="R35" s="549">
        <f>$AB$7</f>
        <v>3</v>
      </c>
      <c r="S35" s="551"/>
      <c r="T35" s="552">
        <f>$AC$7</f>
        <v>8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-1</v>
      </c>
      <c r="AA35" s="557"/>
      <c r="AB35" s="558"/>
      <c r="AC35" s="559">
        <v>4</v>
      </c>
      <c r="AD35" s="446"/>
    </row>
    <row r="36" spans="2:30" ht="15.75">
      <c r="B36" s="547" t="str">
        <f>$B$6</f>
        <v>Bindereif, Jan</v>
      </c>
      <c r="C36" s="131"/>
      <c r="D36" s="131"/>
      <c r="E36" s="131"/>
      <c r="F36" s="131"/>
      <c r="G36" s="290" t="str">
        <f>$G$6</f>
        <v>TSG Heilbronn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1</v>
      </c>
      <c r="Q36" s="550" t="s">
        <v>2</v>
      </c>
      <c r="R36" s="549">
        <f>$AB$6</f>
        <v>4</v>
      </c>
      <c r="S36" s="551"/>
      <c r="T36" s="552">
        <f>$AC$6</f>
        <v>3</v>
      </c>
      <c r="U36" s="553"/>
      <c r="V36" s="550" t="s">
        <v>2</v>
      </c>
      <c r="W36" s="554">
        <f>$AE$6</f>
        <v>14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Steinbach, Johannes</v>
      </c>
      <c r="C37" s="88"/>
      <c r="D37" s="88"/>
      <c r="E37" s="88"/>
      <c r="F37" s="88"/>
      <c r="G37" s="271" t="str">
        <f>$G$9</f>
        <v>Friedrichshaller SV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5</v>
      </c>
      <c r="S37" s="574"/>
      <c r="T37" s="575">
        <f>$AC$9</f>
        <v>2</v>
      </c>
      <c r="U37" s="576"/>
      <c r="V37" s="573" t="s">
        <v>2</v>
      </c>
      <c r="W37" s="577">
        <f>$AE$9</f>
        <v>15</v>
      </c>
      <c r="X37" s="578"/>
      <c r="Y37" s="88"/>
      <c r="Z37" s="579">
        <f t="shared" si="2"/>
        <v>-13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49</v>
      </c>
      <c r="U38" s="585"/>
      <c r="V38" s="573" t="s">
        <v>2</v>
      </c>
      <c r="W38" s="585">
        <f>SUM(W32:W37)</f>
        <v>49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42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164</v>
      </c>
      <c r="C4" s="399"/>
      <c r="D4" s="399"/>
      <c r="E4" s="400"/>
      <c r="F4" s="401"/>
      <c r="G4" s="402" t="s">
        <v>81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165</v>
      </c>
      <c r="C5" s="399"/>
      <c r="D5" s="399"/>
      <c r="E5" s="411"/>
      <c r="F5" s="401"/>
      <c r="G5" s="402" t="s">
        <v>79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0</v>
      </c>
      <c r="R5" s="407" t="s">
        <v>2</v>
      </c>
      <c r="S5" s="409">
        <f>+AH14</f>
        <v>3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3</v>
      </c>
      <c r="Z5" s="410">
        <f t="shared" si="0"/>
        <v>0</v>
      </c>
      <c r="AA5" s="407" t="s">
        <v>2</v>
      </c>
      <c r="AB5" s="408">
        <f t="shared" si="1"/>
        <v>5</v>
      </c>
      <c r="AC5" s="409">
        <f>SUM(H14,J25,AF18,H20,AF14)</f>
        <v>0</v>
      </c>
      <c r="AD5" s="407" t="s">
        <v>2</v>
      </c>
      <c r="AE5" s="409">
        <f>SUM(J14,H25,AH18,J20,AH14)</f>
        <v>15</v>
      </c>
      <c r="AF5" s="622"/>
      <c r="AG5" s="591"/>
      <c r="AH5" s="592"/>
    </row>
    <row r="6" spans="1:34" ht="15.75">
      <c r="A6" s="397">
        <v>3</v>
      </c>
      <c r="B6" s="398" t="s">
        <v>166</v>
      </c>
      <c r="C6" s="399"/>
      <c r="D6" s="399"/>
      <c r="E6" s="411"/>
      <c r="F6" s="401"/>
      <c r="G6" s="402" t="s">
        <v>83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2</v>
      </c>
      <c r="T6" s="406">
        <f>+H24</f>
        <v>3</v>
      </c>
      <c r="U6" s="407" t="s">
        <v>2</v>
      </c>
      <c r="V6" s="408">
        <f>+J24</f>
        <v>1</v>
      </c>
      <c r="W6" s="406">
        <f>+AF13</f>
        <v>3</v>
      </c>
      <c r="X6" s="407" t="s">
        <v>2</v>
      </c>
      <c r="Y6" s="409">
        <f>+AH13</f>
        <v>0</v>
      </c>
      <c r="Z6" s="410">
        <f t="shared" si="0"/>
        <v>4</v>
      </c>
      <c r="AA6" s="407" t="s">
        <v>2</v>
      </c>
      <c r="AB6" s="408">
        <f t="shared" si="1"/>
        <v>1</v>
      </c>
      <c r="AC6" s="409">
        <f>SUM(H15,H24,AH19,J20,AF13)</f>
        <v>12</v>
      </c>
      <c r="AD6" s="407" t="s">
        <v>2</v>
      </c>
      <c r="AE6" s="409">
        <f>SUM(J15,J24,AF19,H20,AH13)</f>
        <v>6</v>
      </c>
      <c r="AF6" s="622"/>
      <c r="AG6" s="591"/>
      <c r="AH6" s="592"/>
    </row>
    <row r="7" spans="1:34" ht="15.75">
      <c r="A7" s="397">
        <v>4</v>
      </c>
      <c r="B7" s="398" t="s">
        <v>167</v>
      </c>
      <c r="C7" s="399"/>
      <c r="D7" s="399"/>
      <c r="E7" s="411"/>
      <c r="F7" s="401"/>
      <c r="G7" s="402" t="s">
        <v>168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0</v>
      </c>
      <c r="N7" s="412">
        <f>+S6</f>
        <v>2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1</v>
      </c>
      <c r="W7" s="406">
        <f>+H23</f>
        <v>0</v>
      </c>
      <c r="X7" s="407" t="s">
        <v>2</v>
      </c>
      <c r="Y7" s="409">
        <f>+J23</f>
        <v>3</v>
      </c>
      <c r="Z7" s="410">
        <f t="shared" si="0"/>
        <v>2</v>
      </c>
      <c r="AA7" s="407" t="s">
        <v>2</v>
      </c>
      <c r="AB7" s="408">
        <f t="shared" si="1"/>
        <v>3</v>
      </c>
      <c r="AC7" s="409">
        <f>SUM(J15,H23,AF20,J19,AH14)</f>
        <v>8</v>
      </c>
      <c r="AD7" s="407" t="s">
        <v>2</v>
      </c>
      <c r="AE7" s="409">
        <f>SUM(H15,J23,AH20,H19,AF14)</f>
        <v>10</v>
      </c>
      <c r="AF7" s="622"/>
      <c r="AG7" s="591"/>
      <c r="AH7" s="592"/>
    </row>
    <row r="8" spans="1:34" ht="15.75">
      <c r="A8" s="420">
        <v>5</v>
      </c>
      <c r="B8" s="421" t="s">
        <v>169</v>
      </c>
      <c r="C8" s="384"/>
      <c r="D8" s="3"/>
      <c r="E8" s="411"/>
      <c r="F8" s="422"/>
      <c r="G8" s="423" t="s">
        <v>170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1</v>
      </c>
      <c r="O8" s="407" t="s">
        <v>2</v>
      </c>
      <c r="P8" s="424">
        <f>+T6</f>
        <v>3</v>
      </c>
      <c r="Q8" s="384">
        <f>+V7</f>
        <v>1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1</v>
      </c>
      <c r="X8" s="407" t="s">
        <v>2</v>
      </c>
      <c r="Y8" s="428">
        <f>+J18</f>
        <v>3</v>
      </c>
      <c r="Z8" s="410">
        <f t="shared" si="0"/>
        <v>1</v>
      </c>
      <c r="AA8" s="407" t="s">
        <v>2</v>
      </c>
      <c r="AB8" s="408">
        <f t="shared" si="1"/>
        <v>4</v>
      </c>
      <c r="AC8" s="409">
        <f>SUM(J14,J24,AH20,H18,AH15)</f>
        <v>6</v>
      </c>
      <c r="AD8" s="407" t="s">
        <v>2</v>
      </c>
      <c r="AE8" s="408">
        <f>SUM(H14,H24,AF20,J18,AF15)</f>
        <v>12</v>
      </c>
      <c r="AF8" s="622"/>
      <c r="AG8" s="591"/>
      <c r="AH8" s="592"/>
    </row>
    <row r="9" spans="1:34" ht="15.75" customHeight="1" thickBot="1">
      <c r="A9" s="429">
        <v>6</v>
      </c>
      <c r="B9" s="430" t="s">
        <v>171</v>
      </c>
      <c r="C9" s="431"/>
      <c r="D9" s="431"/>
      <c r="E9" s="432"/>
      <c r="F9" s="433"/>
      <c r="G9" s="434" t="s">
        <v>71</v>
      </c>
      <c r="H9" s="435">
        <f>+Y4</f>
        <v>0</v>
      </c>
      <c r="I9" s="436" t="s">
        <v>2</v>
      </c>
      <c r="J9" s="437">
        <f>+W4</f>
        <v>3</v>
      </c>
      <c r="K9" s="435">
        <f>+Y5</f>
        <v>3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3</v>
      </c>
      <c r="Q9" s="439">
        <f>+Y7</f>
        <v>3</v>
      </c>
      <c r="R9" s="436" t="s">
        <v>2</v>
      </c>
      <c r="S9" s="440">
        <f>+W7</f>
        <v>0</v>
      </c>
      <c r="T9" s="439">
        <f>+Y8</f>
        <v>3</v>
      </c>
      <c r="U9" s="436" t="s">
        <v>2</v>
      </c>
      <c r="V9" s="438">
        <f>+W8</f>
        <v>1</v>
      </c>
      <c r="W9" s="441"/>
      <c r="X9" s="442"/>
      <c r="Y9" s="443"/>
      <c r="Z9" s="444">
        <f t="shared" si="0"/>
        <v>3</v>
      </c>
      <c r="AA9" s="436" t="s">
        <v>2</v>
      </c>
      <c r="AB9" s="438">
        <f t="shared" si="1"/>
        <v>2</v>
      </c>
      <c r="AC9" s="440">
        <f>SUM(J13,J23,AH18,J18,AH13)</f>
        <v>9</v>
      </c>
      <c r="AD9" s="436" t="s">
        <v>2</v>
      </c>
      <c r="AE9" s="440">
        <f>SUM(H13,H23,AF18,H18,AF13)</f>
        <v>7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50</v>
      </c>
      <c r="AD10" s="445"/>
      <c r="AE10" s="445">
        <f>SUM(AE4:AE9)</f>
        <v>50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Ralli, Ruben</v>
      </c>
      <c r="F13" s="461" t="s">
        <v>4</v>
      </c>
      <c r="G13" s="462" t="str">
        <f>+B9</f>
        <v>Schneider, Alexander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Rössle, Hendrik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Schneider, Alexander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0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Giebler, Daniel</v>
      </c>
      <c r="F14" s="480" t="s">
        <v>4</v>
      </c>
      <c r="G14" s="413" t="str">
        <f>+B8</f>
        <v>Rodinger, Patrick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Giebler, Daniel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Kossinow, Maxim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Rössle, Hendrik</v>
      </c>
      <c r="F15" s="494" t="s">
        <v>4</v>
      </c>
      <c r="G15" s="495" t="str">
        <f>+B7</f>
        <v>Kossinow, Maxim</v>
      </c>
      <c r="H15" s="496">
        <v>3</v>
      </c>
      <c r="I15" s="58" t="s">
        <v>2</v>
      </c>
      <c r="J15" s="497">
        <v>2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Ralli, Ruben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Rodinger, Patrick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Rodinger, Patrick</v>
      </c>
      <c r="F18" s="471" t="s">
        <v>4</v>
      </c>
      <c r="G18" s="460" t="str">
        <f>+B9</f>
        <v>Schneider, Alexander</v>
      </c>
      <c r="H18" s="474">
        <v>1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Giebler, Daniel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Schneider, Alexander</v>
      </c>
      <c r="Y18" s="304"/>
      <c r="Z18" s="112"/>
      <c r="AA18" s="112"/>
      <c r="AB18" s="112"/>
      <c r="AC18" s="112"/>
      <c r="AD18" s="112"/>
      <c r="AE18" s="112"/>
      <c r="AF18" s="518">
        <v>0</v>
      </c>
      <c r="AG18" s="9" t="s">
        <v>2</v>
      </c>
      <c r="AH18" s="489">
        <v>3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Ralli, Ruben</v>
      </c>
      <c r="F19" s="484" t="s">
        <v>4</v>
      </c>
      <c r="G19" s="412" t="str">
        <f>+B7</f>
        <v>Kossinow, Maxim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Ralli, Ruben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Rössle, Hendrik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Giebler, Daniel</v>
      </c>
      <c r="F20" s="89" t="s">
        <v>4</v>
      </c>
      <c r="G20" s="493" t="str">
        <f>+B6</f>
        <v>Rössle, Hendrik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Kossinow, Maxim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Rodinger, Patrick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1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Kossinow, Maxim</v>
      </c>
      <c r="F23" s="461" t="s">
        <v>4</v>
      </c>
      <c r="G23" s="462" t="str">
        <f>+B9</f>
        <v>Schneider, Alexander</v>
      </c>
      <c r="H23" s="463">
        <v>0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Rössle, Hendrik</v>
      </c>
      <c r="F24" s="480" t="s">
        <v>4</v>
      </c>
      <c r="G24" s="413" t="str">
        <f>+B8</f>
        <v>Rodinger, Patrick</v>
      </c>
      <c r="H24" s="463">
        <v>3</v>
      </c>
      <c r="I24" s="64" t="s">
        <v>2</v>
      </c>
      <c r="J24" s="464">
        <v>1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Ralli, Ruben</v>
      </c>
      <c r="F25" s="533" t="s">
        <v>4</v>
      </c>
      <c r="G25" s="502" t="str">
        <f>+B5</f>
        <v>Giebler, Daniel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Ralli, Ruben</v>
      </c>
      <c r="C32" s="131"/>
      <c r="D32" s="131"/>
      <c r="E32" s="131"/>
      <c r="F32" s="131"/>
      <c r="G32" s="290" t="str">
        <f>$G$4</f>
        <v>TGV E. Beilstein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15</v>
      </c>
      <c r="AA32" s="557"/>
      <c r="AB32" s="558"/>
      <c r="AC32" s="559">
        <v>1</v>
      </c>
      <c r="AD32" s="446"/>
    </row>
    <row r="33" spans="2:30" ht="15.75">
      <c r="B33" s="560" t="str">
        <f>$B$6</f>
        <v>Rössle, Hendrik</v>
      </c>
      <c r="C33" s="78"/>
      <c r="D33" s="78"/>
      <c r="E33" s="78"/>
      <c r="F33" s="78"/>
      <c r="G33" s="275" t="str">
        <f>$G$6</f>
        <v>SV Neckarsulm</v>
      </c>
      <c r="H33" s="78"/>
      <c r="I33" s="78"/>
      <c r="J33" s="78"/>
      <c r="K33" s="78"/>
      <c r="L33" s="78"/>
      <c r="M33" s="78"/>
      <c r="N33" s="78"/>
      <c r="O33" s="561"/>
      <c r="P33" s="562">
        <f>$Z$6</f>
        <v>4</v>
      </c>
      <c r="Q33" s="563" t="s">
        <v>2</v>
      </c>
      <c r="R33" s="562">
        <f>$AB$6</f>
        <v>1</v>
      </c>
      <c r="S33" s="564"/>
      <c r="T33" s="565">
        <f>$AC$6</f>
        <v>12</v>
      </c>
      <c r="U33" s="566"/>
      <c r="V33" s="563" t="s">
        <v>2</v>
      </c>
      <c r="W33" s="567">
        <f>$AE$6</f>
        <v>6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$B$9</f>
        <v>Schneider, Alexander</v>
      </c>
      <c r="C34" s="131"/>
      <c r="D34" s="131"/>
      <c r="E34" s="131"/>
      <c r="F34" s="131"/>
      <c r="G34" s="290" t="str">
        <f>$G$9</f>
        <v>TSV Erlenbach</v>
      </c>
      <c r="H34" s="131"/>
      <c r="I34" s="131"/>
      <c r="J34" s="131"/>
      <c r="K34" s="131"/>
      <c r="L34" s="131"/>
      <c r="M34" s="131"/>
      <c r="N34" s="131"/>
      <c r="O34" s="548"/>
      <c r="P34" s="549">
        <f>$Z$9</f>
        <v>3</v>
      </c>
      <c r="Q34" s="550" t="s">
        <v>2</v>
      </c>
      <c r="R34" s="549">
        <f>$AB$9</f>
        <v>2</v>
      </c>
      <c r="S34" s="551"/>
      <c r="T34" s="552">
        <f>$AC$9</f>
        <v>9</v>
      </c>
      <c r="U34" s="553"/>
      <c r="V34" s="550" t="s">
        <v>2</v>
      </c>
      <c r="W34" s="554">
        <f>$AE$9</f>
        <v>7</v>
      </c>
      <c r="X34" s="555"/>
      <c r="Y34" s="131"/>
      <c r="Z34" s="556">
        <f t="shared" si="2"/>
        <v>2</v>
      </c>
      <c r="AA34" s="557"/>
      <c r="AB34" s="558"/>
      <c r="AC34" s="559">
        <v>3</v>
      </c>
      <c r="AD34" s="446"/>
    </row>
    <row r="35" spans="2:30" ht="15.75">
      <c r="B35" s="547" t="str">
        <f>$B$7</f>
        <v>Kossinow, Maxim</v>
      </c>
      <c r="C35" s="131"/>
      <c r="D35" s="131"/>
      <c r="E35" s="131"/>
      <c r="F35" s="131"/>
      <c r="G35" s="290" t="str">
        <f>$G$7</f>
        <v>SC Amorbach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2</v>
      </c>
      <c r="Q35" s="550" t="s">
        <v>2</v>
      </c>
      <c r="R35" s="549">
        <f>$AB$7</f>
        <v>3</v>
      </c>
      <c r="S35" s="551"/>
      <c r="T35" s="552">
        <f>$AC$7</f>
        <v>8</v>
      </c>
      <c r="U35" s="553"/>
      <c r="V35" s="550" t="s">
        <v>2</v>
      </c>
      <c r="W35" s="554">
        <f>$AE$7</f>
        <v>10</v>
      </c>
      <c r="X35" s="555"/>
      <c r="Y35" s="131"/>
      <c r="Z35" s="556">
        <f t="shared" si="2"/>
        <v>-2</v>
      </c>
      <c r="AA35" s="557"/>
      <c r="AB35" s="558"/>
      <c r="AC35" s="559">
        <v>4</v>
      </c>
      <c r="AD35" s="446"/>
    </row>
    <row r="36" spans="2:30" ht="15.75">
      <c r="B36" s="547" t="str">
        <f>$B$8</f>
        <v>Rodinger, Patrick</v>
      </c>
      <c r="C36" s="131"/>
      <c r="D36" s="131"/>
      <c r="E36" s="288"/>
      <c r="F36" s="131"/>
      <c r="G36" s="290" t="str">
        <f>$G$8</f>
        <v>SG Gundelsheim</v>
      </c>
      <c r="H36" s="131"/>
      <c r="I36" s="131"/>
      <c r="J36" s="131"/>
      <c r="K36" s="131"/>
      <c r="L36" s="131"/>
      <c r="M36" s="131"/>
      <c r="N36" s="131"/>
      <c r="O36" s="548"/>
      <c r="P36" s="549">
        <f>$Z$8</f>
        <v>1</v>
      </c>
      <c r="Q36" s="550" t="s">
        <v>2</v>
      </c>
      <c r="R36" s="549">
        <f>$AB$8</f>
        <v>4</v>
      </c>
      <c r="S36" s="551"/>
      <c r="T36" s="552">
        <f>$AC$8</f>
        <v>6</v>
      </c>
      <c r="U36" s="553"/>
      <c r="V36" s="550" t="s">
        <v>2</v>
      </c>
      <c r="W36" s="554">
        <f>$AE$8</f>
        <v>12</v>
      </c>
      <c r="X36" s="555"/>
      <c r="Y36" s="131"/>
      <c r="Z36" s="556">
        <f t="shared" si="2"/>
        <v>-6</v>
      </c>
      <c r="AA36" s="557"/>
      <c r="AB36" s="558"/>
      <c r="AC36" s="559">
        <v>5</v>
      </c>
      <c r="AD36" s="446"/>
    </row>
    <row r="37" spans="2:30" ht="16.5" thickBot="1">
      <c r="B37" s="571" t="str">
        <f>$B$5</f>
        <v>Giebler, Daniel</v>
      </c>
      <c r="C37" s="88"/>
      <c r="D37" s="88"/>
      <c r="E37" s="88"/>
      <c r="F37" s="88"/>
      <c r="G37" s="271" t="str">
        <f>$G$5</f>
        <v>TSG Heilbronn</v>
      </c>
      <c r="H37" s="88"/>
      <c r="I37" s="88"/>
      <c r="J37" s="88"/>
      <c r="K37" s="88"/>
      <c r="L37" s="88"/>
      <c r="M37" s="88"/>
      <c r="N37" s="88"/>
      <c r="O37" s="81"/>
      <c r="P37" s="572">
        <f>$Z$5</f>
        <v>0</v>
      </c>
      <c r="Q37" s="573" t="s">
        <v>2</v>
      </c>
      <c r="R37" s="572">
        <f>$AB$5</f>
        <v>5</v>
      </c>
      <c r="S37" s="574"/>
      <c r="T37" s="575">
        <f>$AC$5</f>
        <v>0</v>
      </c>
      <c r="U37" s="576"/>
      <c r="V37" s="573" t="s">
        <v>2</v>
      </c>
      <c r="W37" s="577">
        <f>$AE$5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50</v>
      </c>
      <c r="U38" s="585"/>
      <c r="V38" s="573" t="s">
        <v>2</v>
      </c>
      <c r="W38" s="585">
        <f>SUM(W32:W37)</f>
        <v>50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43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172</v>
      </c>
      <c r="C4" s="399"/>
      <c r="D4" s="399"/>
      <c r="E4" s="400"/>
      <c r="F4" s="401"/>
      <c r="G4" s="402" t="s">
        <v>77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2</v>
      </c>
      <c r="N4" s="406">
        <f>+AF19</f>
        <v>0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1</v>
      </c>
      <c r="U4" s="407" t="s">
        <v>2</v>
      </c>
      <c r="V4" s="409">
        <f>+AH15</f>
        <v>3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3</v>
      </c>
      <c r="AA4" s="407" t="s">
        <v>2</v>
      </c>
      <c r="AB4" s="408">
        <f aca="true" t="shared" si="1" ref="AB4:AB9">IF(J4&gt;2,1)+IF(M4&gt;2,1)+IF(P4&gt;2,1)+IF(S4&gt;2,1)+IF(V4&gt;2,1)+IF(Y4&gt;2,1)</f>
        <v>1</v>
      </c>
      <c r="AC4" s="409">
        <f>SUM(H4,K4,N4,Q4,T4,W4)</f>
        <v>10</v>
      </c>
      <c r="AD4" s="407" t="s">
        <v>2</v>
      </c>
      <c r="AE4" s="409">
        <f>SUM(J4,M4,P4,S4,V4,Y4)</f>
        <v>5</v>
      </c>
      <c r="AF4" s="622"/>
      <c r="AG4" s="591"/>
      <c r="AH4" s="592"/>
    </row>
    <row r="5" spans="1:34" ht="15.75">
      <c r="A5" s="397">
        <v>2</v>
      </c>
      <c r="B5" s="398" t="s">
        <v>173</v>
      </c>
      <c r="C5" s="399"/>
      <c r="D5" s="399"/>
      <c r="E5" s="411"/>
      <c r="F5" s="401"/>
      <c r="G5" s="402" t="s">
        <v>79</v>
      </c>
      <c r="H5" s="412">
        <f>+M4</f>
        <v>2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1</v>
      </c>
      <c r="U5" s="407" t="s">
        <v>2</v>
      </c>
      <c r="V5" s="409">
        <f>+J14</f>
        <v>3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2</v>
      </c>
      <c r="AA5" s="407" t="s">
        <v>2</v>
      </c>
      <c r="AB5" s="408">
        <f t="shared" si="1"/>
        <v>2</v>
      </c>
      <c r="AC5" s="409">
        <f>SUM(H14,J25,AF18,H20,AF14)</f>
        <v>9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284</v>
      </c>
      <c r="C6" s="399"/>
      <c r="D6" s="399"/>
      <c r="E6" s="411"/>
      <c r="F6" s="401"/>
      <c r="G6" s="402" t="s">
        <v>284</v>
      </c>
      <c r="H6" s="412">
        <f>+P4</f>
        <v>0</v>
      </c>
      <c r="I6" s="407" t="s">
        <v>2</v>
      </c>
      <c r="J6" s="413">
        <f>+N4</f>
        <v>0</v>
      </c>
      <c r="K6" s="412">
        <f>+P5</f>
        <v>0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0</v>
      </c>
      <c r="AA6" s="407" t="s">
        <v>2</v>
      </c>
      <c r="AB6" s="408">
        <f t="shared" si="1"/>
        <v>0</v>
      </c>
      <c r="AC6" s="409">
        <f>SUM(H15,H24,AH19,J20,AF13)</f>
        <v>0</v>
      </c>
      <c r="AD6" s="407" t="s">
        <v>2</v>
      </c>
      <c r="AE6" s="409">
        <f>SUM(J15,J24,AF19,H20,AH13)</f>
        <v>0</v>
      </c>
      <c r="AF6" s="622"/>
      <c r="AG6" s="591"/>
      <c r="AH6" s="592"/>
    </row>
    <row r="7" spans="1:34" ht="15.75">
      <c r="A7" s="397">
        <v>4</v>
      </c>
      <c r="B7" s="398" t="s">
        <v>174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2</v>
      </c>
      <c r="X7" s="407" t="s">
        <v>2</v>
      </c>
      <c r="Y7" s="409">
        <f>+J23</f>
        <v>3</v>
      </c>
      <c r="Z7" s="410">
        <f t="shared" si="0"/>
        <v>0</v>
      </c>
      <c r="AA7" s="407" t="s">
        <v>2</v>
      </c>
      <c r="AB7" s="408">
        <f t="shared" si="1"/>
        <v>4</v>
      </c>
      <c r="AC7" s="409">
        <f>SUM(J15,H23,AF20,J19,AH14)</f>
        <v>2</v>
      </c>
      <c r="AD7" s="407" t="s">
        <v>2</v>
      </c>
      <c r="AE7" s="409">
        <f>SUM(H15,J23,AH20,H19,AF14)</f>
        <v>12</v>
      </c>
      <c r="AF7" s="622"/>
      <c r="AG7" s="591"/>
      <c r="AH7" s="592"/>
    </row>
    <row r="8" spans="1:34" ht="15.75">
      <c r="A8" s="420">
        <v>5</v>
      </c>
      <c r="B8" s="421" t="s">
        <v>175</v>
      </c>
      <c r="C8" s="384"/>
      <c r="D8" s="3"/>
      <c r="E8" s="411"/>
      <c r="F8" s="422"/>
      <c r="G8" s="423" t="s">
        <v>98</v>
      </c>
      <c r="H8" s="384">
        <f>+V4</f>
        <v>3</v>
      </c>
      <c r="I8" s="407" t="s">
        <v>2</v>
      </c>
      <c r="J8" s="424">
        <f>+T4</f>
        <v>1</v>
      </c>
      <c r="K8" s="384">
        <f>+V5</f>
        <v>3</v>
      </c>
      <c r="L8" s="399" t="s">
        <v>2</v>
      </c>
      <c r="M8" s="424">
        <f>+T5</f>
        <v>1</v>
      </c>
      <c r="N8" s="384">
        <f>+V6</f>
        <v>0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4</v>
      </c>
      <c r="AA8" s="407" t="s">
        <v>2</v>
      </c>
      <c r="AB8" s="408">
        <f t="shared" si="1"/>
        <v>0</v>
      </c>
      <c r="AC8" s="409">
        <f>SUM(J14,J24,AH20,H18,AH15)</f>
        <v>12</v>
      </c>
      <c r="AD8" s="407" t="s">
        <v>2</v>
      </c>
      <c r="AE8" s="408">
        <f>SUM(H14,H24,AF20,J18,AF15)</f>
        <v>2</v>
      </c>
      <c r="AF8" s="622"/>
      <c r="AG8" s="591"/>
      <c r="AH8" s="592"/>
    </row>
    <row r="9" spans="1:34" ht="15.75" customHeight="1" thickBot="1">
      <c r="A9" s="429">
        <v>6</v>
      </c>
      <c r="B9" s="430" t="s">
        <v>176</v>
      </c>
      <c r="C9" s="431"/>
      <c r="D9" s="431"/>
      <c r="E9" s="432"/>
      <c r="F9" s="433"/>
      <c r="G9" s="434" t="s">
        <v>177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0</v>
      </c>
      <c r="O9" s="436" t="s">
        <v>2</v>
      </c>
      <c r="P9" s="438">
        <f>+W6</f>
        <v>0</v>
      </c>
      <c r="Q9" s="439">
        <f>+Y7</f>
        <v>3</v>
      </c>
      <c r="R9" s="436" t="s">
        <v>2</v>
      </c>
      <c r="S9" s="440">
        <f>+W7</f>
        <v>2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1</v>
      </c>
      <c r="AA9" s="436" t="s">
        <v>2</v>
      </c>
      <c r="AB9" s="438">
        <f t="shared" si="1"/>
        <v>3</v>
      </c>
      <c r="AC9" s="440">
        <f>SUM(J13,J23,AH18,J18,AH13)</f>
        <v>3</v>
      </c>
      <c r="AD9" s="436" t="s">
        <v>2</v>
      </c>
      <c r="AE9" s="440">
        <f>SUM(H13,H23,AF18,H18,AF13)</f>
        <v>11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36</v>
      </c>
      <c r="AD10" s="445"/>
      <c r="AE10" s="445">
        <f>SUM(AE4:AE9)</f>
        <v>36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Hadlaczky, Thomas</v>
      </c>
      <c r="F13" s="461" t="s">
        <v>4</v>
      </c>
      <c r="G13" s="462" t="str">
        <f>+B9</f>
        <v>Dorn, Adrian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 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Dorn, Adrian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Seimen, Marcel</v>
      </c>
      <c r="F14" s="480" t="s">
        <v>4</v>
      </c>
      <c r="G14" s="413" t="str">
        <f>+B8</f>
        <v>Burkart, Jochen</v>
      </c>
      <c r="H14" s="463">
        <v>1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Seimen, Marcel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Schiemer, Christian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 </v>
      </c>
      <c r="F15" s="494" t="s">
        <v>4</v>
      </c>
      <c r="G15" s="495" t="str">
        <f>+B7</f>
        <v>Schiemer, Christian</v>
      </c>
      <c r="H15" s="496"/>
      <c r="I15" s="58" t="s">
        <v>2</v>
      </c>
      <c r="J15" s="497"/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Hadlaczky, Thomas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Burkart, Jochen</v>
      </c>
      <c r="Y15" s="502"/>
      <c r="Z15" s="502"/>
      <c r="AA15" s="502"/>
      <c r="AB15" s="502"/>
      <c r="AC15" s="502"/>
      <c r="AD15" s="502"/>
      <c r="AE15" s="504"/>
      <c r="AF15" s="496">
        <v>1</v>
      </c>
      <c r="AG15" s="58" t="s">
        <v>2</v>
      </c>
      <c r="AH15" s="497">
        <v>3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Burkart, Jochen</v>
      </c>
      <c r="F18" s="471" t="s">
        <v>4</v>
      </c>
      <c r="G18" s="460" t="str">
        <f>+B9</f>
        <v>Dorn, Adrian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Seimen, Marcel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Dorn, Adrian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Hadlaczky, Thomas</v>
      </c>
      <c r="F19" s="484" t="s">
        <v>4</v>
      </c>
      <c r="G19" s="412" t="str">
        <f>+B7</f>
        <v>Schiemer, Christian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Hadlaczky, Thomas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 </v>
      </c>
      <c r="Y19" s="78"/>
      <c r="Z19" s="50"/>
      <c r="AA19" s="412"/>
      <c r="AB19" s="412"/>
      <c r="AC19" s="412"/>
      <c r="AD19" s="412"/>
      <c r="AE19" s="412"/>
      <c r="AF19" s="474"/>
      <c r="AG19" s="64" t="s">
        <v>2</v>
      </c>
      <c r="AH19" s="464"/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Seimen, Marcel</v>
      </c>
      <c r="F20" s="89" t="s">
        <v>4</v>
      </c>
      <c r="G20" s="493" t="str">
        <f>+B6</f>
        <v> </v>
      </c>
      <c r="H20" s="527"/>
      <c r="I20" s="528" t="s">
        <v>2</v>
      </c>
      <c r="J20" s="529"/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Schiemer, Christian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Burkart, Jochen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Schiemer, Christian</v>
      </c>
      <c r="F23" s="461" t="s">
        <v>4</v>
      </c>
      <c r="G23" s="462" t="str">
        <f>+B9</f>
        <v>Dorn, Adrian</v>
      </c>
      <c r="H23" s="463">
        <v>2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 </v>
      </c>
      <c r="F24" s="480" t="s">
        <v>4</v>
      </c>
      <c r="G24" s="413" t="str">
        <f>+B8</f>
        <v>Burkart, Jochen</v>
      </c>
      <c r="H24" s="463"/>
      <c r="I24" s="64" t="s">
        <v>2</v>
      </c>
      <c r="J24" s="464"/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Hadlaczky, Thomas</v>
      </c>
      <c r="F25" s="533" t="s">
        <v>4</v>
      </c>
      <c r="G25" s="502" t="str">
        <f>+B5</f>
        <v>Seimen, Marcel</v>
      </c>
      <c r="H25" s="527">
        <v>3</v>
      </c>
      <c r="I25" s="67" t="s">
        <v>2</v>
      </c>
      <c r="J25" s="529">
        <v>2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$B$8</f>
        <v>Burkart, Jochen</v>
      </c>
      <c r="C32" s="131"/>
      <c r="D32" s="131"/>
      <c r="E32" s="288"/>
      <c r="F32" s="131"/>
      <c r="G32" s="290" t="str">
        <f>$G$8</f>
        <v>Friedrichshaller SV</v>
      </c>
      <c r="H32" s="131"/>
      <c r="I32" s="131"/>
      <c r="J32" s="131"/>
      <c r="K32" s="131"/>
      <c r="L32" s="131"/>
      <c r="M32" s="131"/>
      <c r="N32" s="131"/>
      <c r="O32" s="548"/>
      <c r="P32" s="549">
        <f>$Z$8</f>
        <v>4</v>
      </c>
      <c r="Q32" s="550" t="s">
        <v>2</v>
      </c>
      <c r="R32" s="549">
        <f>$AB$8</f>
        <v>0</v>
      </c>
      <c r="S32" s="551"/>
      <c r="T32" s="552">
        <f>$AC$8</f>
        <v>12</v>
      </c>
      <c r="U32" s="553"/>
      <c r="V32" s="550" t="s">
        <v>2</v>
      </c>
      <c r="W32" s="554">
        <f>$AE$8</f>
        <v>2</v>
      </c>
      <c r="X32" s="555"/>
      <c r="Y32" s="131"/>
      <c r="Z32" s="556">
        <f aca="true" t="shared" si="2" ref="Z32:Z37">SUM(T32-W32)</f>
        <v>10</v>
      </c>
      <c r="AA32" s="557"/>
      <c r="AB32" s="558"/>
      <c r="AC32" s="559">
        <v>1</v>
      </c>
      <c r="AD32" s="446"/>
    </row>
    <row r="33" spans="2:30" ht="15.75">
      <c r="B33" s="560" t="str">
        <f>$B$4</f>
        <v>Hadlaczky, Thomas</v>
      </c>
      <c r="C33" s="78"/>
      <c r="D33" s="78"/>
      <c r="E33" s="78"/>
      <c r="F33" s="78"/>
      <c r="G33" s="275" t="str">
        <f>$G$4</f>
        <v>TSV Untereisesheim</v>
      </c>
      <c r="H33" s="78"/>
      <c r="I33" s="78"/>
      <c r="J33" s="78"/>
      <c r="K33" s="78"/>
      <c r="L33" s="78"/>
      <c r="M33" s="78"/>
      <c r="N33" s="78"/>
      <c r="O33" s="561"/>
      <c r="P33" s="562">
        <f>$Z$4</f>
        <v>3</v>
      </c>
      <c r="Q33" s="563" t="s">
        <v>2</v>
      </c>
      <c r="R33" s="562">
        <f>$AB$4</f>
        <v>1</v>
      </c>
      <c r="S33" s="564"/>
      <c r="T33" s="565">
        <f>$AC$4</f>
        <v>10</v>
      </c>
      <c r="U33" s="566"/>
      <c r="V33" s="563" t="s">
        <v>2</v>
      </c>
      <c r="W33" s="567">
        <f>$AE$4</f>
        <v>5</v>
      </c>
      <c r="X33" s="568"/>
      <c r="Y33" s="78"/>
      <c r="Z33" s="569">
        <f t="shared" si="2"/>
        <v>5</v>
      </c>
      <c r="AA33" s="570"/>
      <c r="AB33" s="558"/>
      <c r="AC33" s="559">
        <v>2</v>
      </c>
      <c r="AD33" s="446"/>
    </row>
    <row r="34" spans="2:30" ht="15.75">
      <c r="B34" s="547" t="str">
        <f>$B$5</f>
        <v>Seimen, Marcel</v>
      </c>
      <c r="C34" s="131"/>
      <c r="D34" s="131"/>
      <c r="E34" s="131"/>
      <c r="F34" s="131"/>
      <c r="G34" s="290" t="str">
        <f>$G$5</f>
        <v>TSG Heilbronn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2</v>
      </c>
      <c r="Q34" s="550" t="s">
        <v>2</v>
      </c>
      <c r="R34" s="549">
        <f>$AB$5</f>
        <v>2</v>
      </c>
      <c r="S34" s="551"/>
      <c r="T34" s="552">
        <f>$AC$5</f>
        <v>9</v>
      </c>
      <c r="U34" s="553"/>
      <c r="V34" s="550" t="s">
        <v>2</v>
      </c>
      <c r="W34" s="554">
        <f>$AE$5</f>
        <v>6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$B$9</f>
        <v>Dorn, Adrian</v>
      </c>
      <c r="C35" s="131"/>
      <c r="D35" s="131"/>
      <c r="E35" s="131"/>
      <c r="F35" s="131"/>
      <c r="G35" s="290" t="str">
        <f>$G$9</f>
        <v>Spvgg Eschenau</v>
      </c>
      <c r="H35" s="131"/>
      <c r="I35" s="131"/>
      <c r="J35" s="131"/>
      <c r="K35" s="131"/>
      <c r="L35" s="131"/>
      <c r="M35" s="131"/>
      <c r="N35" s="131"/>
      <c r="O35" s="548"/>
      <c r="P35" s="549">
        <f>$Z$9</f>
        <v>1</v>
      </c>
      <c r="Q35" s="550" t="s">
        <v>2</v>
      </c>
      <c r="R35" s="549">
        <f>$AB$9</f>
        <v>3</v>
      </c>
      <c r="S35" s="551"/>
      <c r="T35" s="552">
        <f>$AC$9</f>
        <v>3</v>
      </c>
      <c r="U35" s="553"/>
      <c r="V35" s="550" t="s">
        <v>2</v>
      </c>
      <c r="W35" s="554">
        <f>$AE$9</f>
        <v>11</v>
      </c>
      <c r="X35" s="555"/>
      <c r="Y35" s="131"/>
      <c r="Z35" s="556">
        <f t="shared" si="2"/>
        <v>-8</v>
      </c>
      <c r="AA35" s="557"/>
      <c r="AB35" s="558"/>
      <c r="AC35" s="559">
        <v>4</v>
      </c>
      <c r="AD35" s="446"/>
    </row>
    <row r="36" spans="2:30" ht="15.75">
      <c r="B36" s="547" t="str">
        <f>$B$7</f>
        <v>Schiemer, Christian</v>
      </c>
      <c r="C36" s="131"/>
      <c r="D36" s="131"/>
      <c r="E36" s="131"/>
      <c r="F36" s="131"/>
      <c r="G36" s="290" t="str">
        <f>$G$7</f>
        <v>TG Offenau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4</v>
      </c>
      <c r="S36" s="551"/>
      <c r="T36" s="552">
        <f>$AC$7</f>
        <v>2</v>
      </c>
      <c r="U36" s="553"/>
      <c r="V36" s="550" t="s">
        <v>2</v>
      </c>
      <c r="W36" s="554">
        <f>$AE$7</f>
        <v>12</v>
      </c>
      <c r="X36" s="555"/>
      <c r="Y36" s="131"/>
      <c r="Z36" s="556">
        <f t="shared" si="2"/>
        <v>-10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 </v>
      </c>
      <c r="C37" s="88"/>
      <c r="D37" s="88"/>
      <c r="E37" s="88"/>
      <c r="F37" s="88"/>
      <c r="G37" s="271" t="str">
        <f>$G$6</f>
        <v> 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0</v>
      </c>
      <c r="S37" s="574"/>
      <c r="T37" s="575">
        <f>$AC$6</f>
        <v>0</v>
      </c>
      <c r="U37" s="576"/>
      <c r="V37" s="573" t="s">
        <v>2</v>
      </c>
      <c r="W37" s="577">
        <f>$AE$6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36</v>
      </c>
      <c r="U38" s="585"/>
      <c r="V38" s="573" t="s">
        <v>2</v>
      </c>
      <c r="W38" s="585">
        <f>SUM(W32:W37)</f>
        <v>36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44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178</v>
      </c>
      <c r="C4" s="399"/>
      <c r="D4" s="399"/>
      <c r="E4" s="400"/>
      <c r="F4" s="401"/>
      <c r="G4" s="402" t="s">
        <v>83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179</v>
      </c>
      <c r="C5" s="399"/>
      <c r="D5" s="399"/>
      <c r="E5" s="411"/>
      <c r="F5" s="401"/>
      <c r="G5" s="402" t="s">
        <v>79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3</v>
      </c>
      <c r="R5" s="407" t="s">
        <v>2</v>
      </c>
      <c r="S5" s="409">
        <f>+AH14</f>
        <v>1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3</v>
      </c>
      <c r="AD5" s="407" t="s">
        <v>2</v>
      </c>
      <c r="AE5" s="409">
        <f>SUM(J14,H25,AH18,J20,AH14)</f>
        <v>10</v>
      </c>
      <c r="AF5" s="622"/>
      <c r="AG5" s="591"/>
      <c r="AH5" s="592"/>
    </row>
    <row r="6" spans="1:34" ht="15.75">
      <c r="A6" s="397">
        <v>3</v>
      </c>
      <c r="B6" s="398" t="s">
        <v>180</v>
      </c>
      <c r="C6" s="399"/>
      <c r="D6" s="399"/>
      <c r="E6" s="411"/>
      <c r="F6" s="401"/>
      <c r="G6" s="402" t="s">
        <v>181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2</v>
      </c>
      <c r="AA6" s="407" t="s">
        <v>2</v>
      </c>
      <c r="AB6" s="408">
        <f t="shared" si="1"/>
        <v>2</v>
      </c>
      <c r="AC6" s="409">
        <f>SUM(H15,H24,AH19,J20,AF13)</f>
        <v>6</v>
      </c>
      <c r="AD6" s="407" t="s">
        <v>2</v>
      </c>
      <c r="AE6" s="409">
        <f>SUM(J15,J24,AF19,H20,AH13)</f>
        <v>6</v>
      </c>
      <c r="AF6" s="622"/>
      <c r="AG6" s="591"/>
      <c r="AH6" s="592"/>
    </row>
    <row r="7" spans="1:34" ht="15.75">
      <c r="A7" s="397">
        <v>4</v>
      </c>
      <c r="B7" s="398" t="s">
        <v>182</v>
      </c>
      <c r="C7" s="399"/>
      <c r="D7" s="399"/>
      <c r="E7" s="411"/>
      <c r="F7" s="401"/>
      <c r="G7" s="402" t="s">
        <v>77</v>
      </c>
      <c r="H7" s="412">
        <f>+S4</f>
        <v>0</v>
      </c>
      <c r="I7" s="407" t="s">
        <v>2</v>
      </c>
      <c r="J7" s="413">
        <f>+Q4</f>
        <v>3</v>
      </c>
      <c r="K7" s="412">
        <f>+S5</f>
        <v>1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4</v>
      </c>
      <c r="AC7" s="409">
        <f>SUM(J15,H23,AF20,J19,AH14)</f>
        <v>1</v>
      </c>
      <c r="AD7" s="407" t="s">
        <v>2</v>
      </c>
      <c r="AE7" s="409">
        <f>SUM(H15,J23,AH20,H19,AF14)</f>
        <v>12</v>
      </c>
      <c r="AF7" s="622"/>
      <c r="AG7" s="591"/>
      <c r="AH7" s="592"/>
    </row>
    <row r="8" spans="1:34" ht="15.75">
      <c r="A8" s="420">
        <v>5</v>
      </c>
      <c r="B8" s="421" t="s">
        <v>183</v>
      </c>
      <c r="C8" s="384"/>
      <c r="D8" s="3"/>
      <c r="E8" s="411"/>
      <c r="F8" s="422"/>
      <c r="G8" s="423" t="s">
        <v>168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9</v>
      </c>
      <c r="AD8" s="407" t="s">
        <v>2</v>
      </c>
      <c r="AE8" s="408">
        <f>SUM(H14,H24,AF20,J18,AF15)</f>
        <v>3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31</v>
      </c>
      <c r="AD10" s="445"/>
      <c r="AE10" s="445">
        <f>SUM(AE4:AE9)</f>
        <v>31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Wirth, Timo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Kallis, Nicolai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Heilmann, Luis</v>
      </c>
      <c r="F14" s="480" t="s">
        <v>4</v>
      </c>
      <c r="G14" s="413" t="str">
        <f>+B8</f>
        <v>Wagner, Benjamin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Heilmann, Luis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Arpogaus, Thilo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1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Kallis, Nicolai</v>
      </c>
      <c r="F15" s="494" t="s">
        <v>4</v>
      </c>
      <c r="G15" s="495" t="str">
        <f>+B7</f>
        <v>Arpogaus, Thilo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Wirth, Timo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Wagner, Benjamin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Wagner, Benjamin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Heilmann, Luis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Wirth, Timo</v>
      </c>
      <c r="F19" s="484" t="s">
        <v>4</v>
      </c>
      <c r="G19" s="412" t="str">
        <f>+B7</f>
        <v>Arpogaus, Thilo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Wirth, Timo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Kallis, Nicolai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Heilmann, Luis</v>
      </c>
      <c r="F20" s="89" t="s">
        <v>4</v>
      </c>
      <c r="G20" s="493" t="str">
        <f>+B6</f>
        <v>Kallis, Nicolai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Arpogaus, Thilo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Wagner, Benjamin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Arpogaus, Thilo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Kallis, Nicolai</v>
      </c>
      <c r="F24" s="480" t="s">
        <v>4</v>
      </c>
      <c r="G24" s="413" t="str">
        <f>+B8</f>
        <v>Wagner, Benjamin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Wirth, Timo</v>
      </c>
      <c r="F25" s="533" t="s">
        <v>4</v>
      </c>
      <c r="G25" s="502" t="str">
        <f>+B5</f>
        <v>Heilmann, Luis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Wirth, Timo</v>
      </c>
      <c r="C32" s="131"/>
      <c r="D32" s="131"/>
      <c r="E32" s="131"/>
      <c r="F32" s="131"/>
      <c r="G32" s="290" t="str">
        <f>$G$4</f>
        <v>SV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Wagner, Benjamin</v>
      </c>
      <c r="C33" s="78"/>
      <c r="D33" s="78"/>
      <c r="E33" s="77"/>
      <c r="F33" s="78"/>
      <c r="G33" s="275" t="str">
        <f>$G$8</f>
        <v>SC Amorbach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3</v>
      </c>
      <c r="Q33" s="563" t="s">
        <v>2</v>
      </c>
      <c r="R33" s="562">
        <f>$AB$8</f>
        <v>1</v>
      </c>
      <c r="S33" s="564"/>
      <c r="T33" s="565">
        <f>$AC$8</f>
        <v>9</v>
      </c>
      <c r="U33" s="566"/>
      <c r="V33" s="563" t="s">
        <v>2</v>
      </c>
      <c r="W33" s="567">
        <f>$AE$8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$B$6</f>
        <v>Kallis, Nicolai</v>
      </c>
      <c r="C34" s="131"/>
      <c r="D34" s="131"/>
      <c r="E34" s="131"/>
      <c r="F34" s="131"/>
      <c r="G34" s="290" t="str">
        <f>$G$6</f>
        <v>TSG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$Z$6</f>
        <v>2</v>
      </c>
      <c r="Q34" s="550" t="s">
        <v>2</v>
      </c>
      <c r="R34" s="549">
        <f>$AB$6</f>
        <v>2</v>
      </c>
      <c r="S34" s="551"/>
      <c r="T34" s="552">
        <f>$AC$6</f>
        <v>6</v>
      </c>
      <c r="U34" s="553"/>
      <c r="V34" s="550" t="s">
        <v>2</v>
      </c>
      <c r="W34" s="554">
        <f>$AE$6</f>
        <v>6</v>
      </c>
      <c r="X34" s="555"/>
      <c r="Y34" s="131"/>
      <c r="Z34" s="556">
        <f t="shared" si="2"/>
        <v>0</v>
      </c>
      <c r="AA34" s="557"/>
      <c r="AB34" s="558"/>
      <c r="AC34" s="559">
        <v>3</v>
      </c>
      <c r="AD34" s="446"/>
    </row>
    <row r="35" spans="2:30" ht="15.75">
      <c r="B35" s="547" t="str">
        <f>$B$5</f>
        <v>Heilmann, Luis</v>
      </c>
      <c r="C35" s="131"/>
      <c r="D35" s="131"/>
      <c r="E35" s="131"/>
      <c r="F35" s="131"/>
      <c r="G35" s="290" t="str">
        <f>$G$5</f>
        <v>TSG Heilbronn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3</v>
      </c>
      <c r="U35" s="553"/>
      <c r="V35" s="550" t="s">
        <v>2</v>
      </c>
      <c r="W35" s="554">
        <f>$AE$5</f>
        <v>10</v>
      </c>
      <c r="X35" s="555"/>
      <c r="Y35" s="131"/>
      <c r="Z35" s="556">
        <f t="shared" si="2"/>
        <v>-7</v>
      </c>
      <c r="AA35" s="557"/>
      <c r="AB35" s="558"/>
      <c r="AC35" s="559">
        <v>4</v>
      </c>
      <c r="AD35" s="446"/>
    </row>
    <row r="36" spans="2:30" ht="15.75">
      <c r="B36" s="547" t="str">
        <f>$B$7</f>
        <v>Arpogaus, Thilo</v>
      </c>
      <c r="C36" s="131"/>
      <c r="D36" s="131"/>
      <c r="E36" s="131"/>
      <c r="F36" s="131"/>
      <c r="G36" s="290" t="str">
        <f>$G$7</f>
        <v>TSV Untereisesheim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4</v>
      </c>
      <c r="S36" s="551"/>
      <c r="T36" s="552">
        <f>$AC$7</f>
        <v>1</v>
      </c>
      <c r="U36" s="553"/>
      <c r="V36" s="550" t="s">
        <v>2</v>
      </c>
      <c r="W36" s="554">
        <f>$AE$7</f>
        <v>12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>
        <f>$B$9</f>
        <v>0</v>
      </c>
      <c r="C37" s="88"/>
      <c r="D37" s="88"/>
      <c r="E37" s="88"/>
      <c r="F37" s="88"/>
      <c r="G37" s="271">
        <f>$G$9</f>
        <v>0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31</v>
      </c>
      <c r="U38" s="585"/>
      <c r="V38" s="573" t="s">
        <v>2</v>
      </c>
      <c r="W38" s="585">
        <f>SUM(W32:W37)</f>
        <v>31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38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45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184</v>
      </c>
      <c r="C4" s="399"/>
      <c r="D4" s="399"/>
      <c r="E4" s="400"/>
      <c r="F4" s="401"/>
      <c r="G4" s="402" t="s">
        <v>185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186</v>
      </c>
      <c r="C5" s="399"/>
      <c r="D5" s="399"/>
      <c r="E5" s="411"/>
      <c r="F5" s="401"/>
      <c r="G5" s="402" t="s">
        <v>83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0</v>
      </c>
      <c r="R5" s="407" t="s">
        <v>2</v>
      </c>
      <c r="S5" s="409">
        <f>+AH14</f>
        <v>3</v>
      </c>
      <c r="T5" s="406">
        <f>+H14</f>
        <v>2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5</v>
      </c>
      <c r="AD5" s="407" t="s">
        <v>2</v>
      </c>
      <c r="AE5" s="409">
        <f>SUM(J14,H25,AH18,J20,AH14)</f>
        <v>9</v>
      </c>
      <c r="AF5" s="622"/>
      <c r="AG5" s="591"/>
      <c r="AH5" s="592"/>
    </row>
    <row r="6" spans="1:34" ht="15.75">
      <c r="A6" s="397">
        <v>3</v>
      </c>
      <c r="B6" s="398" t="s">
        <v>187</v>
      </c>
      <c r="C6" s="399"/>
      <c r="D6" s="399"/>
      <c r="E6" s="411"/>
      <c r="F6" s="401"/>
      <c r="G6" s="402" t="s">
        <v>81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1</v>
      </c>
      <c r="R6" s="407" t="s">
        <v>2</v>
      </c>
      <c r="S6" s="409">
        <f>+J15</f>
        <v>3</v>
      </c>
      <c r="T6" s="406">
        <f>+H24</f>
        <v>1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0</v>
      </c>
      <c r="AA6" s="407" t="s">
        <v>2</v>
      </c>
      <c r="AB6" s="408">
        <f t="shared" si="1"/>
        <v>4</v>
      </c>
      <c r="AC6" s="409">
        <f>SUM(H15,H24,AH19,J20,AF13)</f>
        <v>2</v>
      </c>
      <c r="AD6" s="407" t="s">
        <v>2</v>
      </c>
      <c r="AE6" s="409">
        <f>SUM(J15,J24,AF19,H20,AH13)</f>
        <v>12</v>
      </c>
      <c r="AF6" s="622"/>
      <c r="AG6" s="591"/>
      <c r="AH6" s="592"/>
    </row>
    <row r="7" spans="1:34" ht="15.75">
      <c r="A7" s="397">
        <v>4</v>
      </c>
      <c r="B7" s="398" t="s">
        <v>188</v>
      </c>
      <c r="C7" s="399"/>
      <c r="D7" s="399"/>
      <c r="E7" s="411"/>
      <c r="F7" s="401"/>
      <c r="G7" s="402" t="s">
        <v>79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0</v>
      </c>
      <c r="N7" s="412">
        <f>+S6</f>
        <v>3</v>
      </c>
      <c r="O7" s="407" t="s">
        <v>2</v>
      </c>
      <c r="P7" s="408">
        <f>+Q6</f>
        <v>1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3</v>
      </c>
      <c r="AA7" s="407" t="s">
        <v>2</v>
      </c>
      <c r="AB7" s="408">
        <f t="shared" si="1"/>
        <v>1</v>
      </c>
      <c r="AC7" s="409">
        <f>SUM(J15,H23,AF20,J19,AH14)</f>
        <v>9</v>
      </c>
      <c r="AD7" s="407" t="s">
        <v>2</v>
      </c>
      <c r="AE7" s="409">
        <f>SUM(H15,J23,AH20,H19,AF14)</f>
        <v>4</v>
      </c>
      <c r="AF7" s="622"/>
      <c r="AG7" s="591"/>
      <c r="AH7" s="592"/>
    </row>
    <row r="8" spans="1:34" ht="15.75">
      <c r="A8" s="420">
        <v>5</v>
      </c>
      <c r="B8" s="421" t="s">
        <v>189</v>
      </c>
      <c r="C8" s="384"/>
      <c r="D8" s="3"/>
      <c r="E8" s="411"/>
      <c r="F8" s="422"/>
      <c r="G8" s="423" t="s">
        <v>104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2</v>
      </c>
      <c r="N8" s="384">
        <f>+V6</f>
        <v>3</v>
      </c>
      <c r="O8" s="407" t="s">
        <v>2</v>
      </c>
      <c r="P8" s="424">
        <f>+T6</f>
        <v>1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6</v>
      </c>
      <c r="AD8" s="407" t="s">
        <v>2</v>
      </c>
      <c r="AE8" s="408">
        <f>SUM(H14,H24,AF20,J18,AF15)</f>
        <v>9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34</v>
      </c>
      <c r="AD10" s="445"/>
      <c r="AE10" s="445">
        <f>SUM(AE4:AE9)</f>
        <v>34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Walter, Philipp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Yildiz, Ferhan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Häffner, Patrik</v>
      </c>
      <c r="F14" s="480" t="s">
        <v>4</v>
      </c>
      <c r="G14" s="413" t="str">
        <f>+B8</f>
        <v>Burkhard, Sven</v>
      </c>
      <c r="H14" s="463">
        <v>2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Häffner, Patrik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Meisner, Stefan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Yildiz, Ferhan</v>
      </c>
      <c r="F15" s="494" t="s">
        <v>4</v>
      </c>
      <c r="G15" s="495" t="str">
        <f>+B7</f>
        <v>Meisner, Stefan</v>
      </c>
      <c r="H15" s="496">
        <v>1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Walter, Philipp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Burkhard, Sven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Burkhard, Sven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Häffner, Patrik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Walter, Philipp</v>
      </c>
      <c r="F19" s="484" t="s">
        <v>4</v>
      </c>
      <c r="G19" s="412" t="str">
        <f>+B7</f>
        <v>Meisner, Stefan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Walter, Philipp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Yildiz, Ferhan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Häffner, Patrik</v>
      </c>
      <c r="F20" s="89" t="s">
        <v>4</v>
      </c>
      <c r="G20" s="493" t="str">
        <f>+B6</f>
        <v>Yildiz, Ferhan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Meisner, Stefan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Burkhard, Sven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Meisner, Stefan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Yildiz, Ferhan</v>
      </c>
      <c r="F24" s="480" t="s">
        <v>4</v>
      </c>
      <c r="G24" s="413" t="str">
        <f>+B8</f>
        <v>Burkhard, Sven</v>
      </c>
      <c r="H24" s="463">
        <v>1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Walter, Philipp</v>
      </c>
      <c r="F25" s="533" t="s">
        <v>4</v>
      </c>
      <c r="G25" s="502" t="str">
        <f>+B5</f>
        <v>Häffner, Patrik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Walter, Philipp</v>
      </c>
      <c r="C32" s="131"/>
      <c r="D32" s="131"/>
      <c r="E32" s="131"/>
      <c r="F32" s="131"/>
      <c r="G32" s="290" t="str">
        <f>$G$4</f>
        <v>VfL Brackenheim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$B$7</f>
        <v>Meisner, Stefan</v>
      </c>
      <c r="C33" s="78"/>
      <c r="D33" s="78"/>
      <c r="E33" s="78"/>
      <c r="F33" s="78"/>
      <c r="G33" s="275" t="str">
        <f>$G$7</f>
        <v>TSG Heilbronn</v>
      </c>
      <c r="H33" s="78"/>
      <c r="I33" s="78"/>
      <c r="J33" s="78"/>
      <c r="K33" s="78"/>
      <c r="L33" s="78"/>
      <c r="M33" s="78"/>
      <c r="N33" s="78"/>
      <c r="O33" s="561"/>
      <c r="P33" s="562">
        <f>$Z$7</f>
        <v>3</v>
      </c>
      <c r="Q33" s="563" t="s">
        <v>2</v>
      </c>
      <c r="R33" s="562">
        <f>$AB$7</f>
        <v>1</v>
      </c>
      <c r="S33" s="564"/>
      <c r="T33" s="565">
        <f>$AC$7</f>
        <v>9</v>
      </c>
      <c r="U33" s="566"/>
      <c r="V33" s="563" t="s">
        <v>2</v>
      </c>
      <c r="W33" s="567">
        <f>$AE$7</f>
        <v>4</v>
      </c>
      <c r="X33" s="568"/>
      <c r="Y33" s="78"/>
      <c r="Z33" s="569">
        <f t="shared" si="2"/>
        <v>5</v>
      </c>
      <c r="AA33" s="570"/>
      <c r="AB33" s="558"/>
      <c r="AC33" s="559">
        <v>2</v>
      </c>
      <c r="AD33" s="446"/>
    </row>
    <row r="34" spans="2:30" ht="15.75">
      <c r="B34" s="547" t="str">
        <f>$B$8</f>
        <v>Burkhard, Sven</v>
      </c>
      <c r="C34" s="131"/>
      <c r="D34" s="131"/>
      <c r="E34" s="288"/>
      <c r="F34" s="131"/>
      <c r="G34" s="290" t="str">
        <f>$G$8</f>
        <v>TSV Weinsberg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2</v>
      </c>
      <c r="Q34" s="550" t="s">
        <v>2</v>
      </c>
      <c r="R34" s="549">
        <f>$AB$8</f>
        <v>2</v>
      </c>
      <c r="S34" s="551"/>
      <c r="T34" s="552">
        <f>$AC$8</f>
        <v>6</v>
      </c>
      <c r="U34" s="553"/>
      <c r="V34" s="550" t="s">
        <v>2</v>
      </c>
      <c r="W34" s="554">
        <f>$AE$8</f>
        <v>9</v>
      </c>
      <c r="X34" s="555"/>
      <c r="Y34" s="131"/>
      <c r="Z34" s="556">
        <f t="shared" si="2"/>
        <v>-3</v>
      </c>
      <c r="AA34" s="557"/>
      <c r="AB34" s="558"/>
      <c r="AC34" s="559">
        <v>3</v>
      </c>
      <c r="AD34" s="446"/>
    </row>
    <row r="35" spans="2:30" ht="15.75">
      <c r="B35" s="547" t="str">
        <f>$B$5</f>
        <v>Häffner, Patrik</v>
      </c>
      <c r="C35" s="131"/>
      <c r="D35" s="131"/>
      <c r="E35" s="131"/>
      <c r="F35" s="131"/>
      <c r="G35" s="290" t="str">
        <f>$G$5</f>
        <v>SV Neckarsulm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5</v>
      </c>
      <c r="U35" s="553"/>
      <c r="V35" s="550" t="s">
        <v>2</v>
      </c>
      <c r="W35" s="554">
        <f>$AE$5</f>
        <v>9</v>
      </c>
      <c r="X35" s="555"/>
      <c r="Y35" s="131"/>
      <c r="Z35" s="556">
        <f t="shared" si="2"/>
        <v>-4</v>
      </c>
      <c r="AA35" s="557"/>
      <c r="AB35" s="558"/>
      <c r="AC35" s="559">
        <v>4</v>
      </c>
      <c r="AD35" s="446"/>
    </row>
    <row r="36" spans="2:30" ht="15.75">
      <c r="B36" s="547" t="str">
        <f>$B$6</f>
        <v>Yildiz, Ferhan</v>
      </c>
      <c r="C36" s="131"/>
      <c r="D36" s="131"/>
      <c r="E36" s="131"/>
      <c r="F36" s="131"/>
      <c r="G36" s="290" t="str">
        <f>$G$6</f>
        <v>TGV E. Beilstein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0</v>
      </c>
      <c r="Q36" s="550" t="s">
        <v>2</v>
      </c>
      <c r="R36" s="549">
        <f>$AB$6</f>
        <v>4</v>
      </c>
      <c r="S36" s="551"/>
      <c r="T36" s="552">
        <f>$AC$6</f>
        <v>2</v>
      </c>
      <c r="U36" s="553"/>
      <c r="V36" s="550" t="s">
        <v>2</v>
      </c>
      <c r="W36" s="554">
        <f>$AE$6</f>
        <v>12</v>
      </c>
      <c r="X36" s="555"/>
      <c r="Y36" s="131"/>
      <c r="Z36" s="556">
        <f t="shared" si="2"/>
        <v>-10</v>
      </c>
      <c r="AA36" s="557"/>
      <c r="AB36" s="558"/>
      <c r="AC36" s="559">
        <v>5</v>
      </c>
      <c r="AD36" s="446"/>
    </row>
    <row r="37" spans="2:30" ht="16.5" thickBot="1">
      <c r="B37" s="571">
        <f>$B$9</f>
        <v>0</v>
      </c>
      <c r="C37" s="88"/>
      <c r="D37" s="88"/>
      <c r="E37" s="88"/>
      <c r="F37" s="88"/>
      <c r="G37" s="271">
        <f>$G$9</f>
        <v>0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34</v>
      </c>
      <c r="U38" s="585"/>
      <c r="V38" s="573" t="s">
        <v>2</v>
      </c>
      <c r="W38" s="585">
        <f>SUM(W32:W37)</f>
        <v>34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46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245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246</v>
      </c>
      <c r="C5" s="399"/>
      <c r="D5" s="399"/>
      <c r="E5" s="411"/>
      <c r="F5" s="401"/>
      <c r="G5" s="402" t="s">
        <v>68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3</v>
      </c>
      <c r="AA5" s="407" t="s">
        <v>2</v>
      </c>
      <c r="AB5" s="408">
        <f t="shared" si="1"/>
        <v>2</v>
      </c>
      <c r="AC5" s="409">
        <f>SUM(H14,J25,AF18,H20,AF14)</f>
        <v>9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247</v>
      </c>
      <c r="C6" s="399"/>
      <c r="D6" s="399"/>
      <c r="E6" s="411"/>
      <c r="F6" s="401"/>
      <c r="G6" s="402" t="s">
        <v>85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2</v>
      </c>
      <c r="T6" s="406">
        <f>+H24</f>
        <v>3</v>
      </c>
      <c r="U6" s="407" t="s">
        <v>2</v>
      </c>
      <c r="V6" s="408">
        <f>+J24</f>
        <v>0</v>
      </c>
      <c r="W6" s="406">
        <f>+AF13</f>
        <v>3</v>
      </c>
      <c r="X6" s="407" t="s">
        <v>2</v>
      </c>
      <c r="Y6" s="409">
        <f>+AH13</f>
        <v>1</v>
      </c>
      <c r="Z6" s="410">
        <f t="shared" si="0"/>
        <v>4</v>
      </c>
      <c r="AA6" s="407" t="s">
        <v>2</v>
      </c>
      <c r="AB6" s="408">
        <f t="shared" si="1"/>
        <v>1</v>
      </c>
      <c r="AC6" s="409">
        <f>SUM(H15,H24,AH19,J20,AF13)</f>
        <v>12</v>
      </c>
      <c r="AD6" s="407" t="s">
        <v>2</v>
      </c>
      <c r="AE6" s="409">
        <f>SUM(J15,J24,AF19,H20,AH13)</f>
        <v>6</v>
      </c>
      <c r="AF6" s="622"/>
      <c r="AG6" s="591"/>
      <c r="AH6" s="592"/>
    </row>
    <row r="7" spans="1:34" ht="15.75">
      <c r="A7" s="397">
        <v>4</v>
      </c>
      <c r="B7" s="398" t="s">
        <v>248</v>
      </c>
      <c r="C7" s="399"/>
      <c r="D7" s="399"/>
      <c r="E7" s="411"/>
      <c r="F7" s="401"/>
      <c r="G7" s="402" t="s">
        <v>98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2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2</v>
      </c>
      <c r="AA7" s="407" t="s">
        <v>2</v>
      </c>
      <c r="AB7" s="408">
        <f t="shared" si="1"/>
        <v>3</v>
      </c>
      <c r="AC7" s="409">
        <f>SUM(J15,H23,AF20,J19,AH14)</f>
        <v>8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249</v>
      </c>
      <c r="C8" s="384"/>
      <c r="D8" s="3"/>
      <c r="E8" s="411"/>
      <c r="F8" s="422"/>
      <c r="G8" s="423" t="s">
        <v>168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3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2</v>
      </c>
      <c r="X8" s="407" t="s">
        <v>2</v>
      </c>
      <c r="Y8" s="428">
        <f>+J18</f>
        <v>3</v>
      </c>
      <c r="Z8" s="410">
        <f t="shared" si="0"/>
        <v>0</v>
      </c>
      <c r="AA8" s="407" t="s">
        <v>2</v>
      </c>
      <c r="AB8" s="408">
        <f t="shared" si="1"/>
        <v>5</v>
      </c>
      <c r="AC8" s="409">
        <f>SUM(J14,J24,AH20,H18,AH15)</f>
        <v>2</v>
      </c>
      <c r="AD8" s="407" t="s">
        <v>2</v>
      </c>
      <c r="AE8" s="408">
        <f>SUM(H14,H24,AF20,J18,AF15)</f>
        <v>15</v>
      </c>
      <c r="AF8" s="622"/>
      <c r="AG8" s="591"/>
      <c r="AH8" s="592"/>
    </row>
    <row r="9" spans="1:34" ht="15.75" customHeight="1" thickBot="1">
      <c r="A9" s="429">
        <v>6</v>
      </c>
      <c r="B9" s="430" t="s">
        <v>250</v>
      </c>
      <c r="C9" s="431"/>
      <c r="D9" s="431"/>
      <c r="E9" s="432"/>
      <c r="F9" s="433"/>
      <c r="G9" s="434" t="s">
        <v>177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1</v>
      </c>
      <c r="O9" s="436" t="s">
        <v>2</v>
      </c>
      <c r="P9" s="438">
        <f>+W6</f>
        <v>3</v>
      </c>
      <c r="Q9" s="439">
        <f>+Y7</f>
        <v>0</v>
      </c>
      <c r="R9" s="436" t="s">
        <v>2</v>
      </c>
      <c r="S9" s="440">
        <f>+W7</f>
        <v>3</v>
      </c>
      <c r="T9" s="439">
        <f>+Y8</f>
        <v>3</v>
      </c>
      <c r="U9" s="436" t="s">
        <v>2</v>
      </c>
      <c r="V9" s="438">
        <f>+W8</f>
        <v>2</v>
      </c>
      <c r="W9" s="441"/>
      <c r="X9" s="442"/>
      <c r="Y9" s="443"/>
      <c r="Z9" s="444">
        <f t="shared" si="0"/>
        <v>1</v>
      </c>
      <c r="AA9" s="436" t="s">
        <v>2</v>
      </c>
      <c r="AB9" s="438">
        <f t="shared" si="1"/>
        <v>4</v>
      </c>
      <c r="AC9" s="440">
        <f>SUM(J13,J23,AH18,J18,AH13)</f>
        <v>4</v>
      </c>
      <c r="AD9" s="436" t="s">
        <v>2</v>
      </c>
      <c r="AE9" s="440">
        <f>SUM(H13,H23,AF18,H18,AF13)</f>
        <v>14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50</v>
      </c>
      <c r="AD10" s="445"/>
      <c r="AE10" s="445">
        <f>SUM(AE4:AE9)</f>
        <v>50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Drauz, Manuel</v>
      </c>
      <c r="F13" s="461" t="s">
        <v>4</v>
      </c>
      <c r="G13" s="462" t="str">
        <f>+B9</f>
        <v>Lebherz, Kevin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Renner, Joshua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Lebherz, Kevin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1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Breuninger, Johannes</v>
      </c>
      <c r="F14" s="480" t="s">
        <v>4</v>
      </c>
      <c r="G14" s="413" t="str">
        <f>+B8</f>
        <v>Bergt, Adrian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Breuninger, Johannes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Kühner, Marco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Renner, Joshua</v>
      </c>
      <c r="F15" s="494" t="s">
        <v>4</v>
      </c>
      <c r="G15" s="495" t="str">
        <f>+B7</f>
        <v>Kühner, Marco</v>
      </c>
      <c r="H15" s="496">
        <v>3</v>
      </c>
      <c r="I15" s="58" t="s">
        <v>2</v>
      </c>
      <c r="J15" s="497">
        <v>2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Drauz, Manuel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Bergt, Adrian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Bergt, Adrian</v>
      </c>
      <c r="F18" s="471" t="s">
        <v>4</v>
      </c>
      <c r="G18" s="460" t="str">
        <f>+B9</f>
        <v>Lebherz, Kevin</v>
      </c>
      <c r="H18" s="474">
        <v>2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Breuninger, Johannes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Lebherz, Kevin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Drauz, Manuel</v>
      </c>
      <c r="F19" s="484" t="s">
        <v>4</v>
      </c>
      <c r="G19" s="412" t="str">
        <f>+B7</f>
        <v>Kühner, Marco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Drauz, Manuel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Renner, Joshua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Breuninger, Johannes</v>
      </c>
      <c r="F20" s="89" t="s">
        <v>4</v>
      </c>
      <c r="G20" s="493" t="str">
        <f>+B6</f>
        <v>Renner, Joshua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Kühner, Marco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Bergt, Adrian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Kühner, Marco</v>
      </c>
      <c r="F23" s="461" t="s">
        <v>4</v>
      </c>
      <c r="G23" s="462" t="str">
        <f>+B9</f>
        <v>Lebherz, Kevin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Renner, Joshua</v>
      </c>
      <c r="F24" s="480" t="s">
        <v>4</v>
      </c>
      <c r="G24" s="413" t="str">
        <f>+B8</f>
        <v>Bergt, Adrian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Drauz, Manuel</v>
      </c>
      <c r="F25" s="533" t="s">
        <v>4</v>
      </c>
      <c r="G25" s="502" t="str">
        <f>+B5</f>
        <v>Breuninger, Johannes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Drauz, Manuel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15</v>
      </c>
      <c r="AA32" s="557"/>
      <c r="AB32" s="558"/>
      <c r="AC32" s="559">
        <v>1</v>
      </c>
      <c r="AD32" s="446"/>
    </row>
    <row r="33" spans="2:30" ht="15.75">
      <c r="B33" s="560" t="str">
        <f>$B$6</f>
        <v>Renner, Joshua</v>
      </c>
      <c r="C33" s="78"/>
      <c r="D33" s="78"/>
      <c r="E33" s="78"/>
      <c r="F33" s="78"/>
      <c r="G33" s="275" t="str">
        <f>$G$6</f>
        <v>TG Offenau</v>
      </c>
      <c r="H33" s="78"/>
      <c r="I33" s="78"/>
      <c r="J33" s="78"/>
      <c r="K33" s="78"/>
      <c r="L33" s="78"/>
      <c r="M33" s="78"/>
      <c r="N33" s="78"/>
      <c r="O33" s="561"/>
      <c r="P33" s="562">
        <f>$Z$6</f>
        <v>4</v>
      </c>
      <c r="Q33" s="563" t="s">
        <v>2</v>
      </c>
      <c r="R33" s="562">
        <f>$AB$6</f>
        <v>1</v>
      </c>
      <c r="S33" s="564"/>
      <c r="T33" s="565">
        <f>$AC$6</f>
        <v>12</v>
      </c>
      <c r="U33" s="566"/>
      <c r="V33" s="563" t="s">
        <v>2</v>
      </c>
      <c r="W33" s="567">
        <f>$AE$6</f>
        <v>6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$B$5</f>
        <v>Breuninger, Johannes</v>
      </c>
      <c r="C34" s="131"/>
      <c r="D34" s="131"/>
      <c r="E34" s="131"/>
      <c r="F34" s="131"/>
      <c r="G34" s="290" t="str">
        <f>$G$5</f>
        <v>VfL Neckargartach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3</v>
      </c>
      <c r="Q34" s="550" t="s">
        <v>2</v>
      </c>
      <c r="R34" s="549">
        <f>$AB$5</f>
        <v>2</v>
      </c>
      <c r="S34" s="551"/>
      <c r="T34" s="552">
        <f>$AC$5</f>
        <v>9</v>
      </c>
      <c r="U34" s="553"/>
      <c r="V34" s="550" t="s">
        <v>2</v>
      </c>
      <c r="W34" s="554">
        <f>$AE$5</f>
        <v>6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$B$7</f>
        <v>Kühner, Marco</v>
      </c>
      <c r="C35" s="131"/>
      <c r="D35" s="131"/>
      <c r="E35" s="131"/>
      <c r="F35" s="131"/>
      <c r="G35" s="290" t="str">
        <f>$G$7</f>
        <v>Friedrichshaller SV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2</v>
      </c>
      <c r="Q35" s="550" t="s">
        <v>2</v>
      </c>
      <c r="R35" s="549">
        <f>$AB$7</f>
        <v>3</v>
      </c>
      <c r="S35" s="551"/>
      <c r="T35" s="552">
        <f>$AC$7</f>
        <v>8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-1</v>
      </c>
      <c r="AA35" s="557"/>
      <c r="AB35" s="558"/>
      <c r="AC35" s="559">
        <v>4</v>
      </c>
      <c r="AD35" s="446"/>
    </row>
    <row r="36" spans="2:30" ht="15.75">
      <c r="B36" s="547" t="str">
        <f>$B$9</f>
        <v>Lebherz, Kevin</v>
      </c>
      <c r="C36" s="131"/>
      <c r="D36" s="131"/>
      <c r="E36" s="131"/>
      <c r="F36" s="131"/>
      <c r="G36" s="290" t="str">
        <f>$G$9</f>
        <v>Spvgg Eschenau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1</v>
      </c>
      <c r="Q36" s="550" t="s">
        <v>2</v>
      </c>
      <c r="R36" s="549">
        <f>$AB$9</f>
        <v>4</v>
      </c>
      <c r="S36" s="551"/>
      <c r="T36" s="552">
        <f>$AC$9</f>
        <v>4</v>
      </c>
      <c r="U36" s="553"/>
      <c r="V36" s="550" t="s">
        <v>2</v>
      </c>
      <c r="W36" s="554">
        <f>$AE$9</f>
        <v>14</v>
      </c>
      <c r="X36" s="555"/>
      <c r="Y36" s="131"/>
      <c r="Z36" s="556">
        <f t="shared" si="2"/>
        <v>-10</v>
      </c>
      <c r="AA36" s="557"/>
      <c r="AB36" s="558"/>
      <c r="AC36" s="559">
        <v>5</v>
      </c>
      <c r="AD36" s="446"/>
    </row>
    <row r="37" spans="2:30" ht="16.5" thickBot="1">
      <c r="B37" s="571" t="str">
        <f>$B$8</f>
        <v>Bergt, Adrian</v>
      </c>
      <c r="C37" s="88"/>
      <c r="D37" s="88"/>
      <c r="E37" s="541"/>
      <c r="F37" s="88"/>
      <c r="G37" s="271" t="str">
        <f>$G$8</f>
        <v>SC Amorbach</v>
      </c>
      <c r="H37" s="88"/>
      <c r="I37" s="88"/>
      <c r="J37" s="88"/>
      <c r="K37" s="88"/>
      <c r="L37" s="88"/>
      <c r="M37" s="88"/>
      <c r="N37" s="88"/>
      <c r="O37" s="81"/>
      <c r="P37" s="572">
        <f>$Z$8</f>
        <v>0</v>
      </c>
      <c r="Q37" s="573" t="s">
        <v>2</v>
      </c>
      <c r="R37" s="572">
        <f>$AB$8</f>
        <v>5</v>
      </c>
      <c r="S37" s="574"/>
      <c r="T37" s="575">
        <f>$AC$8</f>
        <v>2</v>
      </c>
      <c r="U37" s="576"/>
      <c r="V37" s="573" t="s">
        <v>2</v>
      </c>
      <c r="W37" s="577">
        <f>$AE$8</f>
        <v>15</v>
      </c>
      <c r="X37" s="578"/>
      <c r="Y37" s="88"/>
      <c r="Z37" s="579">
        <f t="shared" si="2"/>
        <v>-13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50</v>
      </c>
      <c r="U38" s="585"/>
      <c r="V38" s="573" t="s">
        <v>2</v>
      </c>
      <c r="W38" s="585">
        <f>SUM(W32:W37)</f>
        <v>50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19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27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136</v>
      </c>
      <c r="C4" s="399"/>
      <c r="D4" s="399"/>
      <c r="E4" s="400"/>
      <c r="F4" s="401"/>
      <c r="G4" s="402" t="s">
        <v>85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1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1</v>
      </c>
      <c r="AF4" s="622"/>
      <c r="AG4" s="591"/>
      <c r="AH4" s="592"/>
    </row>
    <row r="5" spans="1:34" ht="15.75">
      <c r="A5" s="397">
        <v>2</v>
      </c>
      <c r="B5" s="398" t="s">
        <v>137</v>
      </c>
      <c r="C5" s="399"/>
      <c r="D5" s="399"/>
      <c r="E5" s="411"/>
      <c r="F5" s="401"/>
      <c r="G5" s="402" t="s">
        <v>138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0</v>
      </c>
      <c r="R5" s="407" t="s">
        <v>2</v>
      </c>
      <c r="S5" s="409">
        <f>+AH14</f>
        <v>3</v>
      </c>
      <c r="T5" s="406">
        <f>+H14</f>
        <v>3</v>
      </c>
      <c r="U5" s="407" t="s">
        <v>2</v>
      </c>
      <c r="V5" s="409">
        <f>+J14</f>
        <v>2</v>
      </c>
      <c r="W5" s="406">
        <f>+AF18</f>
        <v>1</v>
      </c>
      <c r="X5" s="407" t="s">
        <v>2</v>
      </c>
      <c r="Y5" s="409">
        <f>+AH18</f>
        <v>3</v>
      </c>
      <c r="Z5" s="410">
        <f t="shared" si="0"/>
        <v>2</v>
      </c>
      <c r="AA5" s="407" t="s">
        <v>2</v>
      </c>
      <c r="AB5" s="408">
        <f t="shared" si="1"/>
        <v>3</v>
      </c>
      <c r="AC5" s="409">
        <f>SUM(H14,J25,AF18,H20,AF14)</f>
        <v>7</v>
      </c>
      <c r="AD5" s="407" t="s">
        <v>2</v>
      </c>
      <c r="AE5" s="409">
        <f>SUM(J14,H25,AH18,J20,AH14)</f>
        <v>11</v>
      </c>
      <c r="AF5" s="622"/>
      <c r="AG5" s="591"/>
      <c r="AH5" s="592"/>
    </row>
    <row r="6" spans="1:34" ht="15.75">
      <c r="A6" s="397">
        <v>3</v>
      </c>
      <c r="B6" s="398" t="s">
        <v>139</v>
      </c>
      <c r="C6" s="399"/>
      <c r="D6" s="399"/>
      <c r="E6" s="411"/>
      <c r="F6" s="401"/>
      <c r="G6" s="402" t="s">
        <v>102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0</v>
      </c>
      <c r="AA6" s="407" t="s">
        <v>2</v>
      </c>
      <c r="AB6" s="408">
        <f t="shared" si="1"/>
        <v>5</v>
      </c>
      <c r="AC6" s="409">
        <f>SUM(H15,H24,AH19,J20,AF13)</f>
        <v>0</v>
      </c>
      <c r="AD6" s="407" t="s">
        <v>2</v>
      </c>
      <c r="AE6" s="409">
        <f>SUM(J15,J24,AF19,H20,AH13)</f>
        <v>15</v>
      </c>
      <c r="AF6" s="622"/>
      <c r="AG6" s="591"/>
      <c r="AH6" s="592"/>
    </row>
    <row r="7" spans="1:34" ht="15.75">
      <c r="A7" s="397">
        <v>4</v>
      </c>
      <c r="B7" s="398" t="s">
        <v>140</v>
      </c>
      <c r="C7" s="399"/>
      <c r="D7" s="399"/>
      <c r="E7" s="411"/>
      <c r="F7" s="401"/>
      <c r="G7" s="402" t="s">
        <v>71</v>
      </c>
      <c r="H7" s="412">
        <f>+S4</f>
        <v>1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0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4</v>
      </c>
      <c r="AA7" s="407" t="s">
        <v>2</v>
      </c>
      <c r="AB7" s="408">
        <f t="shared" si="1"/>
        <v>1</v>
      </c>
      <c r="AC7" s="409">
        <f>SUM(J15,H23,AF20,J19,AH14)</f>
        <v>13</v>
      </c>
      <c r="AD7" s="407" t="s">
        <v>2</v>
      </c>
      <c r="AE7" s="409">
        <f>SUM(H15,J23,AH20,H19,AF14)</f>
        <v>3</v>
      </c>
      <c r="AF7" s="622"/>
      <c r="AG7" s="591"/>
      <c r="AH7" s="592"/>
    </row>
    <row r="8" spans="1:34" ht="15.75">
      <c r="A8" s="420">
        <v>5</v>
      </c>
      <c r="B8" s="421" t="s">
        <v>141</v>
      </c>
      <c r="C8" s="384"/>
      <c r="D8" s="3"/>
      <c r="E8" s="411"/>
      <c r="F8" s="422"/>
      <c r="G8" s="423" t="s">
        <v>114</v>
      </c>
      <c r="H8" s="384">
        <f>+V4</f>
        <v>0</v>
      </c>
      <c r="I8" s="407" t="s">
        <v>2</v>
      </c>
      <c r="J8" s="424">
        <f>+T4</f>
        <v>3</v>
      </c>
      <c r="K8" s="384">
        <f>+V5</f>
        <v>2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0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3</v>
      </c>
      <c r="Z8" s="410">
        <f t="shared" si="0"/>
        <v>1</v>
      </c>
      <c r="AA8" s="407" t="s">
        <v>2</v>
      </c>
      <c r="AB8" s="408">
        <f t="shared" si="1"/>
        <v>4</v>
      </c>
      <c r="AC8" s="409">
        <f>SUM(J14,J24,AH20,H18,AH15)</f>
        <v>5</v>
      </c>
      <c r="AD8" s="407" t="s">
        <v>2</v>
      </c>
      <c r="AE8" s="408">
        <f>SUM(H14,H24,AF20,J18,AF15)</f>
        <v>12</v>
      </c>
      <c r="AF8" s="622"/>
      <c r="AG8" s="591"/>
      <c r="AH8" s="592"/>
    </row>
    <row r="9" spans="1:34" ht="15.75" customHeight="1" thickBot="1">
      <c r="A9" s="429">
        <v>6</v>
      </c>
      <c r="B9" s="430" t="s">
        <v>142</v>
      </c>
      <c r="C9" s="431"/>
      <c r="D9" s="431"/>
      <c r="E9" s="432"/>
      <c r="F9" s="433"/>
      <c r="G9" s="434" t="s">
        <v>83</v>
      </c>
      <c r="H9" s="435">
        <f>+Y4</f>
        <v>0</v>
      </c>
      <c r="I9" s="436" t="s">
        <v>2</v>
      </c>
      <c r="J9" s="437">
        <f>+W4</f>
        <v>3</v>
      </c>
      <c r="K9" s="435">
        <f>+Y5</f>
        <v>3</v>
      </c>
      <c r="L9" s="431" t="s">
        <v>2</v>
      </c>
      <c r="M9" s="437">
        <f>+W5</f>
        <v>1</v>
      </c>
      <c r="N9" s="435">
        <f>+Y6</f>
        <v>3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3</v>
      </c>
      <c r="T9" s="439">
        <f>+Y8</f>
        <v>3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3</v>
      </c>
      <c r="AA9" s="436" t="s">
        <v>2</v>
      </c>
      <c r="AB9" s="438">
        <f t="shared" si="1"/>
        <v>2</v>
      </c>
      <c r="AC9" s="440">
        <f>SUM(J13,J23,AH18,J18,AH13)</f>
        <v>9</v>
      </c>
      <c r="AD9" s="436" t="s">
        <v>2</v>
      </c>
      <c r="AE9" s="440">
        <f>SUM(H13,H23,AF18,H18,AF13)</f>
        <v>7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49</v>
      </c>
      <c r="AD10" s="445"/>
      <c r="AE10" s="445">
        <f>SUM(AE4:AE9)</f>
        <v>49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Güc, Deniz</v>
      </c>
      <c r="F13" s="461" t="s">
        <v>4</v>
      </c>
      <c r="G13" s="462" t="str">
        <f>+B9</f>
        <v>Böhringer, Marita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Prüller, Michaela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Böhringer, Marita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Kurz Michelle</v>
      </c>
      <c r="F14" s="480" t="s">
        <v>4</v>
      </c>
      <c r="G14" s="413" t="str">
        <f>+B8</f>
        <v>Epple, Pia</v>
      </c>
      <c r="H14" s="463">
        <v>3</v>
      </c>
      <c r="I14" s="64" t="s">
        <v>2</v>
      </c>
      <c r="J14" s="464">
        <v>2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Kurz Michelle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Weitzsäcker, Tamara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Prüller, Michaela</v>
      </c>
      <c r="F15" s="494" t="s">
        <v>4</v>
      </c>
      <c r="G15" s="495" t="str">
        <f>+B7</f>
        <v>Weitzsäcker, Tamara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Güc, Deniz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Epple, Pia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Epple, Pia</v>
      </c>
      <c r="F18" s="471" t="s">
        <v>4</v>
      </c>
      <c r="G18" s="460" t="str">
        <f>+B9</f>
        <v>Böhringer, Marita</v>
      </c>
      <c r="H18" s="474">
        <v>0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Kurz Michelle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Böhringer, Marita</v>
      </c>
      <c r="Y18" s="304"/>
      <c r="Z18" s="112"/>
      <c r="AA18" s="112"/>
      <c r="AB18" s="112"/>
      <c r="AC18" s="112"/>
      <c r="AD18" s="112"/>
      <c r="AE18" s="112"/>
      <c r="AF18" s="518">
        <v>1</v>
      </c>
      <c r="AG18" s="9" t="s">
        <v>2</v>
      </c>
      <c r="AH18" s="489">
        <v>3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Güc, Deniz</v>
      </c>
      <c r="F19" s="484" t="s">
        <v>4</v>
      </c>
      <c r="G19" s="412" t="str">
        <f>+B7</f>
        <v>Weitzsäcker, Tamara</v>
      </c>
      <c r="H19" s="474">
        <v>3</v>
      </c>
      <c r="I19" s="475" t="s">
        <v>2</v>
      </c>
      <c r="J19" s="464">
        <v>1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Güc, Deniz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Prüller, Michaela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Kurz Michelle</v>
      </c>
      <c r="F20" s="89" t="s">
        <v>4</v>
      </c>
      <c r="G20" s="493" t="str">
        <f>+B6</f>
        <v>Prüller, Michaela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Weitzsäcker, Tamara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Epple, Pia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Weitzsäcker, Tamara</v>
      </c>
      <c r="F23" s="461" t="s">
        <v>4</v>
      </c>
      <c r="G23" s="462" t="str">
        <f>+B9</f>
        <v>Böhringer, Marita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Prüller, Michaela</v>
      </c>
      <c r="F24" s="480" t="s">
        <v>4</v>
      </c>
      <c r="G24" s="413" t="str">
        <f>+B8</f>
        <v>Epple, Pia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Güc, Deniz</v>
      </c>
      <c r="F25" s="533" t="s">
        <v>4</v>
      </c>
      <c r="G25" s="502" t="str">
        <f>+B5</f>
        <v>Kurz Michelle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Güc, Deniz</v>
      </c>
      <c r="C32" s="131"/>
      <c r="D32" s="131"/>
      <c r="E32" s="131"/>
      <c r="F32" s="131"/>
      <c r="G32" s="290" t="str">
        <f>$G$4</f>
        <v>TG Offenau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1</v>
      </c>
      <c r="X32" s="555"/>
      <c r="Y32" s="131"/>
      <c r="Z32" s="556">
        <f aca="true" t="shared" si="2" ref="Z32:Z37">SUM(T32-W32)</f>
        <v>14</v>
      </c>
      <c r="AA32" s="557"/>
      <c r="AB32" s="558"/>
      <c r="AC32" s="559">
        <v>1</v>
      </c>
      <c r="AD32" s="446"/>
    </row>
    <row r="33" spans="2:30" ht="15.75">
      <c r="B33" s="560" t="str">
        <f>$B$7</f>
        <v>Weitzsäcker, Tamara</v>
      </c>
      <c r="C33" s="78"/>
      <c r="D33" s="78"/>
      <c r="E33" s="78"/>
      <c r="F33" s="78"/>
      <c r="G33" s="275" t="str">
        <f>$G$7</f>
        <v>TSV Erlenbach</v>
      </c>
      <c r="H33" s="78"/>
      <c r="I33" s="78"/>
      <c r="J33" s="78"/>
      <c r="K33" s="78"/>
      <c r="L33" s="78"/>
      <c r="M33" s="78"/>
      <c r="N33" s="78"/>
      <c r="O33" s="561"/>
      <c r="P33" s="562">
        <f>$Z$7</f>
        <v>4</v>
      </c>
      <c r="Q33" s="563" t="s">
        <v>2</v>
      </c>
      <c r="R33" s="562">
        <f>$AB$7</f>
        <v>1</v>
      </c>
      <c r="S33" s="564"/>
      <c r="T33" s="565">
        <f>$AC$7</f>
        <v>13</v>
      </c>
      <c r="U33" s="566"/>
      <c r="V33" s="563" t="s">
        <v>2</v>
      </c>
      <c r="W33" s="567">
        <f>$AE$7</f>
        <v>3</v>
      </c>
      <c r="X33" s="568"/>
      <c r="Y33" s="78"/>
      <c r="Z33" s="569">
        <f t="shared" si="2"/>
        <v>10</v>
      </c>
      <c r="AA33" s="570"/>
      <c r="AB33" s="558"/>
      <c r="AC33" s="559">
        <v>2</v>
      </c>
      <c r="AD33" s="446"/>
    </row>
    <row r="34" spans="2:30" ht="15.75">
      <c r="B34" s="547" t="str">
        <f>$B$9</f>
        <v>Böhringer, Marita</v>
      </c>
      <c r="C34" s="131"/>
      <c r="D34" s="131"/>
      <c r="E34" s="131"/>
      <c r="F34" s="131"/>
      <c r="G34" s="290" t="str">
        <f>$G$9</f>
        <v>SV Neckarsulm</v>
      </c>
      <c r="H34" s="131"/>
      <c r="I34" s="131"/>
      <c r="J34" s="131"/>
      <c r="K34" s="131"/>
      <c r="L34" s="131"/>
      <c r="M34" s="131"/>
      <c r="N34" s="131"/>
      <c r="O34" s="548"/>
      <c r="P34" s="549">
        <f>$Z$9</f>
        <v>3</v>
      </c>
      <c r="Q34" s="550" t="s">
        <v>2</v>
      </c>
      <c r="R34" s="549">
        <f>$AB$9</f>
        <v>2</v>
      </c>
      <c r="S34" s="551"/>
      <c r="T34" s="552">
        <f>$AC$9</f>
        <v>9</v>
      </c>
      <c r="U34" s="553"/>
      <c r="V34" s="550" t="s">
        <v>2</v>
      </c>
      <c r="W34" s="554">
        <f>$AE$9</f>
        <v>7</v>
      </c>
      <c r="X34" s="555"/>
      <c r="Y34" s="131"/>
      <c r="Z34" s="556">
        <f t="shared" si="2"/>
        <v>2</v>
      </c>
      <c r="AA34" s="557"/>
      <c r="AB34" s="558"/>
      <c r="AC34" s="559">
        <v>3</v>
      </c>
      <c r="AD34" s="446"/>
    </row>
    <row r="35" spans="2:30" ht="15.75">
      <c r="B35" s="547" t="str">
        <f>$B$5</f>
        <v>Kurz Michelle</v>
      </c>
      <c r="C35" s="131"/>
      <c r="D35" s="131"/>
      <c r="E35" s="131"/>
      <c r="F35" s="131"/>
      <c r="G35" s="290" t="str">
        <f>$G$5</f>
        <v>TSV Stetten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2</v>
      </c>
      <c r="Q35" s="550" t="s">
        <v>2</v>
      </c>
      <c r="R35" s="549">
        <f>$AB$5</f>
        <v>3</v>
      </c>
      <c r="S35" s="551"/>
      <c r="T35" s="552">
        <f>$AC$5</f>
        <v>7</v>
      </c>
      <c r="U35" s="553"/>
      <c r="V35" s="550" t="s">
        <v>2</v>
      </c>
      <c r="W35" s="554">
        <f>$AE$5</f>
        <v>11</v>
      </c>
      <c r="X35" s="555"/>
      <c r="Y35" s="131"/>
      <c r="Z35" s="556">
        <f t="shared" si="2"/>
        <v>-4</v>
      </c>
      <c r="AA35" s="557"/>
      <c r="AB35" s="558"/>
      <c r="AC35" s="559">
        <v>4</v>
      </c>
      <c r="AD35" s="446"/>
    </row>
    <row r="36" spans="2:30" ht="15.75">
      <c r="B36" s="547" t="str">
        <f>$B$8</f>
        <v>Epple, Pia</v>
      </c>
      <c r="C36" s="131"/>
      <c r="D36" s="131"/>
      <c r="E36" s="288"/>
      <c r="F36" s="131"/>
      <c r="G36" s="290" t="str">
        <f>$G$8</f>
        <v>TSB Horkheim</v>
      </c>
      <c r="H36" s="131"/>
      <c r="I36" s="131"/>
      <c r="J36" s="131"/>
      <c r="K36" s="131"/>
      <c r="L36" s="131"/>
      <c r="M36" s="131"/>
      <c r="N36" s="131"/>
      <c r="O36" s="548"/>
      <c r="P36" s="549">
        <f>$Z$8</f>
        <v>1</v>
      </c>
      <c r="Q36" s="550" t="s">
        <v>2</v>
      </c>
      <c r="R36" s="549">
        <f>$AB$8</f>
        <v>4</v>
      </c>
      <c r="S36" s="551"/>
      <c r="T36" s="552">
        <f>$AC$8</f>
        <v>5</v>
      </c>
      <c r="U36" s="553"/>
      <c r="V36" s="550" t="s">
        <v>2</v>
      </c>
      <c r="W36" s="554">
        <f>$AE$8</f>
        <v>12</v>
      </c>
      <c r="X36" s="555"/>
      <c r="Y36" s="131"/>
      <c r="Z36" s="556">
        <f t="shared" si="2"/>
        <v>-7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Prüller, Michaela</v>
      </c>
      <c r="C37" s="88"/>
      <c r="D37" s="88"/>
      <c r="E37" s="88"/>
      <c r="F37" s="88"/>
      <c r="G37" s="271" t="str">
        <f>$G$6</f>
        <v>Spfr Neckarwestheim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5</v>
      </c>
      <c r="S37" s="574"/>
      <c r="T37" s="575">
        <f>$AC$6</f>
        <v>0</v>
      </c>
      <c r="U37" s="576"/>
      <c r="V37" s="573" t="s">
        <v>2</v>
      </c>
      <c r="W37" s="577">
        <f>$AE$6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49</v>
      </c>
      <c r="U38" s="585"/>
      <c r="V38" s="573" t="s">
        <v>2</v>
      </c>
      <c r="W38" s="585">
        <f>SUM(W32:W37)</f>
        <v>49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48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251</v>
      </c>
      <c r="C4" s="399"/>
      <c r="D4" s="399"/>
      <c r="E4" s="400"/>
      <c r="F4" s="401"/>
      <c r="G4" s="402" t="s">
        <v>252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1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1</v>
      </c>
      <c r="AF4" s="622"/>
      <c r="AG4" s="591"/>
      <c r="AH4" s="592"/>
    </row>
    <row r="5" spans="1:34" ht="15.75">
      <c r="A5" s="397">
        <v>2</v>
      </c>
      <c r="B5" s="398" t="s">
        <v>253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2</v>
      </c>
      <c r="T5" s="406">
        <f>+H14</f>
        <v>0</v>
      </c>
      <c r="U5" s="407" t="s">
        <v>2</v>
      </c>
      <c r="V5" s="409">
        <f>+J14</f>
        <v>3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3</v>
      </c>
      <c r="AA5" s="407" t="s">
        <v>2</v>
      </c>
      <c r="AB5" s="408">
        <f t="shared" si="1"/>
        <v>2</v>
      </c>
      <c r="AC5" s="409">
        <f>SUM(H14,J25,AF18,H20,AF14)</f>
        <v>9</v>
      </c>
      <c r="AD5" s="407" t="s">
        <v>2</v>
      </c>
      <c r="AE5" s="409">
        <f>SUM(J14,H25,AH18,J20,AH14)</f>
        <v>8</v>
      </c>
      <c r="AF5" s="622"/>
      <c r="AG5" s="591"/>
      <c r="AH5" s="592"/>
    </row>
    <row r="6" spans="1:34" ht="15.75">
      <c r="A6" s="397">
        <v>3</v>
      </c>
      <c r="B6" s="398" t="s">
        <v>254</v>
      </c>
      <c r="C6" s="399"/>
      <c r="D6" s="399"/>
      <c r="E6" s="411"/>
      <c r="F6" s="401"/>
      <c r="G6" s="402" t="s">
        <v>85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0</v>
      </c>
      <c r="AA6" s="407" t="s">
        <v>2</v>
      </c>
      <c r="AB6" s="408">
        <f t="shared" si="1"/>
        <v>5</v>
      </c>
      <c r="AC6" s="409">
        <f>SUM(H15,H24,AH19,J20,AF13)</f>
        <v>0</v>
      </c>
      <c r="AD6" s="407" t="s">
        <v>2</v>
      </c>
      <c r="AE6" s="409">
        <f>SUM(J15,J24,AF19,H20,AH13)</f>
        <v>15</v>
      </c>
      <c r="AF6" s="622"/>
      <c r="AG6" s="591"/>
      <c r="AH6" s="592"/>
    </row>
    <row r="7" spans="1:34" ht="15.75">
      <c r="A7" s="397">
        <v>4</v>
      </c>
      <c r="B7" s="398" t="s">
        <v>255</v>
      </c>
      <c r="C7" s="399"/>
      <c r="D7" s="399"/>
      <c r="E7" s="411"/>
      <c r="F7" s="401"/>
      <c r="G7" s="402" t="s">
        <v>83</v>
      </c>
      <c r="H7" s="412">
        <f>+S4</f>
        <v>0</v>
      </c>
      <c r="I7" s="407" t="s">
        <v>2</v>
      </c>
      <c r="J7" s="413">
        <f>+Q4</f>
        <v>3</v>
      </c>
      <c r="K7" s="412">
        <f>+S5</f>
        <v>2</v>
      </c>
      <c r="L7" s="399" t="s">
        <v>2</v>
      </c>
      <c r="M7" s="413">
        <f>+Q5</f>
        <v>3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1</v>
      </c>
      <c r="U7" s="419" t="s">
        <v>2</v>
      </c>
      <c r="V7" s="409">
        <f>+AH20</f>
        <v>3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2</v>
      </c>
      <c r="AA7" s="407" t="s">
        <v>2</v>
      </c>
      <c r="AB7" s="408">
        <f t="shared" si="1"/>
        <v>3</v>
      </c>
      <c r="AC7" s="409">
        <f>SUM(J15,H23,AF20,J19,AH14)</f>
        <v>9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256</v>
      </c>
      <c r="C8" s="384"/>
      <c r="D8" s="3"/>
      <c r="E8" s="411"/>
      <c r="F8" s="422"/>
      <c r="G8" s="423" t="s">
        <v>79</v>
      </c>
      <c r="H8" s="384">
        <f>+V4</f>
        <v>1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1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4</v>
      </c>
      <c r="AA8" s="407" t="s">
        <v>2</v>
      </c>
      <c r="AB8" s="408">
        <f t="shared" si="1"/>
        <v>1</v>
      </c>
      <c r="AC8" s="409">
        <f>SUM(J14,J24,AH20,H18,AH15)</f>
        <v>13</v>
      </c>
      <c r="AD8" s="407" t="s">
        <v>2</v>
      </c>
      <c r="AE8" s="408">
        <f>SUM(H14,H24,AF20,J18,AF15)</f>
        <v>4</v>
      </c>
      <c r="AF8" s="622"/>
      <c r="AG8" s="591"/>
      <c r="AH8" s="592"/>
    </row>
    <row r="9" spans="1:34" ht="15.75" customHeight="1" thickBot="1">
      <c r="A9" s="429">
        <v>6</v>
      </c>
      <c r="B9" s="430" t="s">
        <v>257</v>
      </c>
      <c r="C9" s="431"/>
      <c r="D9" s="431"/>
      <c r="E9" s="432"/>
      <c r="F9" s="433"/>
      <c r="G9" s="434" t="s">
        <v>77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3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3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1</v>
      </c>
      <c r="AA9" s="436" t="s">
        <v>2</v>
      </c>
      <c r="AB9" s="438">
        <f t="shared" si="1"/>
        <v>4</v>
      </c>
      <c r="AC9" s="440">
        <f>SUM(J13,J23,AH18,J18,AH13)</f>
        <v>3</v>
      </c>
      <c r="AD9" s="436" t="s">
        <v>2</v>
      </c>
      <c r="AE9" s="440">
        <f>SUM(H13,H23,AF18,H18,AF13)</f>
        <v>12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49</v>
      </c>
      <c r="AD10" s="445"/>
      <c r="AE10" s="445">
        <f>SUM(AE4:AE9)</f>
        <v>49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Hashagen, Andy</v>
      </c>
      <c r="F13" s="461" t="s">
        <v>4</v>
      </c>
      <c r="G13" s="462" t="str">
        <f>+B9</f>
        <v>Frey, Pascal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Babgci, Fatih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Frey, Pascal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Freyer, Tristan</v>
      </c>
      <c r="F14" s="480" t="s">
        <v>4</v>
      </c>
      <c r="G14" s="413" t="str">
        <f>+B8</f>
        <v>Gandini, Khai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Freyer, Tristan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Gaal, Robin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2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Babgci, Fatih</v>
      </c>
      <c r="F15" s="494" t="s">
        <v>4</v>
      </c>
      <c r="G15" s="495" t="str">
        <f>+B7</f>
        <v>Gaal, Robin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Hashagen, Andy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Gandini, Khai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1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Gandini, Khai</v>
      </c>
      <c r="F18" s="471" t="s">
        <v>4</v>
      </c>
      <c r="G18" s="460" t="str">
        <f>+B9</f>
        <v>Frey, Pascal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Freyer, Tristan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Frey, Pascal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Hashagen, Andy</v>
      </c>
      <c r="F19" s="484" t="s">
        <v>4</v>
      </c>
      <c r="G19" s="412" t="str">
        <f>+B7</f>
        <v>Gaal, Robin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Hashagen, Andy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Babgci, Fatih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Freyer, Tristan</v>
      </c>
      <c r="F20" s="89" t="s">
        <v>4</v>
      </c>
      <c r="G20" s="493" t="str">
        <f>+B6</f>
        <v>Babgci, Fatih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Gaal, Robin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Gandini, Khai</v>
      </c>
      <c r="Y20" s="88"/>
      <c r="Z20" s="61"/>
      <c r="AA20" s="493"/>
      <c r="AB20" s="493"/>
      <c r="AC20" s="493"/>
      <c r="AD20" s="493"/>
      <c r="AE20" s="493"/>
      <c r="AF20" s="527">
        <v>1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Gaal, Robin</v>
      </c>
      <c r="F23" s="461" t="s">
        <v>4</v>
      </c>
      <c r="G23" s="462" t="str">
        <f>+B9</f>
        <v>Frey, Pascal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Babgci, Fatih</v>
      </c>
      <c r="F24" s="480" t="s">
        <v>4</v>
      </c>
      <c r="G24" s="413" t="str">
        <f>+B8</f>
        <v>Gandini, Khai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Hashagen, Andy</v>
      </c>
      <c r="F25" s="533" t="s">
        <v>4</v>
      </c>
      <c r="G25" s="502" t="str">
        <f>+B5</f>
        <v>Freyer, Tristan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Hashagen, Andy</v>
      </c>
      <c r="C32" s="131"/>
      <c r="D32" s="131"/>
      <c r="E32" s="131"/>
      <c r="F32" s="131"/>
      <c r="G32" s="290" t="str">
        <f>$G$4</f>
        <v>Spfr. Neckarwestheim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1</v>
      </c>
      <c r="X32" s="555"/>
      <c r="Y32" s="131"/>
      <c r="Z32" s="556">
        <f aca="true" t="shared" si="2" ref="Z32:Z37">SUM(T32-W32)</f>
        <v>14</v>
      </c>
      <c r="AA32" s="557"/>
      <c r="AB32" s="558"/>
      <c r="AC32" s="559">
        <v>1</v>
      </c>
      <c r="AD32" s="446"/>
    </row>
    <row r="33" spans="2:30" ht="15.75">
      <c r="B33" s="560" t="str">
        <f>$B$8</f>
        <v>Gandini, Khai</v>
      </c>
      <c r="C33" s="78"/>
      <c r="D33" s="78"/>
      <c r="E33" s="77"/>
      <c r="F33" s="78"/>
      <c r="G33" s="275" t="str">
        <f>$G$8</f>
        <v>TSG Heilbronn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4</v>
      </c>
      <c r="Q33" s="563" t="s">
        <v>2</v>
      </c>
      <c r="R33" s="562">
        <f>$AB$8</f>
        <v>1</v>
      </c>
      <c r="S33" s="564"/>
      <c r="T33" s="565">
        <f>$AC$8</f>
        <v>13</v>
      </c>
      <c r="U33" s="566"/>
      <c r="V33" s="563" t="s">
        <v>2</v>
      </c>
      <c r="W33" s="567">
        <f>$AE$8</f>
        <v>4</v>
      </c>
      <c r="X33" s="568"/>
      <c r="Y33" s="78"/>
      <c r="Z33" s="569">
        <f t="shared" si="2"/>
        <v>9</v>
      </c>
      <c r="AA33" s="570"/>
      <c r="AB33" s="558"/>
      <c r="AC33" s="559">
        <v>2</v>
      </c>
      <c r="AD33" s="446"/>
    </row>
    <row r="34" spans="2:30" ht="15.75">
      <c r="B34" s="547" t="str">
        <f>$B$5</f>
        <v>Freyer, Tristan</v>
      </c>
      <c r="C34" s="131"/>
      <c r="D34" s="131"/>
      <c r="E34" s="131"/>
      <c r="F34" s="131"/>
      <c r="G34" s="290" t="str">
        <f>$G$5</f>
        <v>TGV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3</v>
      </c>
      <c r="Q34" s="550" t="s">
        <v>2</v>
      </c>
      <c r="R34" s="549">
        <f>$AB$5</f>
        <v>2</v>
      </c>
      <c r="S34" s="551"/>
      <c r="T34" s="552">
        <f>$AC$5</f>
        <v>9</v>
      </c>
      <c r="U34" s="553"/>
      <c r="V34" s="550" t="s">
        <v>2</v>
      </c>
      <c r="W34" s="554">
        <f>$AE$5</f>
        <v>8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$B$7</f>
        <v>Gaal, Robin</v>
      </c>
      <c r="C35" s="131"/>
      <c r="D35" s="131"/>
      <c r="E35" s="131"/>
      <c r="F35" s="131"/>
      <c r="G35" s="290" t="str">
        <f>$G$7</f>
        <v>SV Neckarsulm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2</v>
      </c>
      <c r="Q35" s="550" t="s">
        <v>2</v>
      </c>
      <c r="R35" s="549">
        <f>$AB$7</f>
        <v>3</v>
      </c>
      <c r="S35" s="551"/>
      <c r="T35" s="552">
        <f>$AC$7</f>
        <v>9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0</v>
      </c>
      <c r="AA35" s="557"/>
      <c r="AB35" s="558"/>
      <c r="AC35" s="559">
        <v>4</v>
      </c>
      <c r="AD35" s="446"/>
    </row>
    <row r="36" spans="2:30" ht="15.75">
      <c r="B36" s="547" t="str">
        <f>$B$9</f>
        <v>Frey, Pascal</v>
      </c>
      <c r="C36" s="131"/>
      <c r="D36" s="131"/>
      <c r="E36" s="131"/>
      <c r="F36" s="131"/>
      <c r="G36" s="290" t="str">
        <f>$G$9</f>
        <v>TSV Untereisesheim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1</v>
      </c>
      <c r="Q36" s="550" t="s">
        <v>2</v>
      </c>
      <c r="R36" s="549">
        <f>$AB$9</f>
        <v>4</v>
      </c>
      <c r="S36" s="551"/>
      <c r="T36" s="552">
        <f>$AC$9</f>
        <v>3</v>
      </c>
      <c r="U36" s="553"/>
      <c r="V36" s="550" t="s">
        <v>2</v>
      </c>
      <c r="W36" s="554">
        <f>$AE$9</f>
        <v>12</v>
      </c>
      <c r="X36" s="555"/>
      <c r="Y36" s="131"/>
      <c r="Z36" s="556">
        <f t="shared" si="2"/>
        <v>-9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Babgci, Fatih</v>
      </c>
      <c r="C37" s="88"/>
      <c r="D37" s="88"/>
      <c r="E37" s="88"/>
      <c r="F37" s="88"/>
      <c r="G37" s="271" t="str">
        <f>$G$6</f>
        <v>TG Offenau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5</v>
      </c>
      <c r="S37" s="574"/>
      <c r="T37" s="575">
        <f>$AC$6</f>
        <v>0</v>
      </c>
      <c r="U37" s="576"/>
      <c r="V37" s="573" t="s">
        <v>2</v>
      </c>
      <c r="W37" s="577">
        <f>$AE$6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49</v>
      </c>
      <c r="U38" s="585"/>
      <c r="V38" s="573" t="s">
        <v>2</v>
      </c>
      <c r="W38" s="585">
        <f>SUM(W32:W37)</f>
        <v>49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49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258</v>
      </c>
      <c r="C4" s="399"/>
      <c r="D4" s="399"/>
      <c r="E4" s="400"/>
      <c r="F4" s="401"/>
      <c r="G4" s="402" t="s">
        <v>81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2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2</v>
      </c>
      <c r="AF4" s="622"/>
      <c r="AG4" s="591"/>
      <c r="AH4" s="592"/>
    </row>
    <row r="5" spans="1:34" ht="15.75">
      <c r="A5" s="397">
        <v>2</v>
      </c>
      <c r="B5" s="398" t="s">
        <v>259</v>
      </c>
      <c r="C5" s="399"/>
      <c r="D5" s="399"/>
      <c r="E5" s="411"/>
      <c r="F5" s="401"/>
      <c r="G5" s="402" t="s">
        <v>85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3</v>
      </c>
      <c r="R5" s="407" t="s">
        <v>2</v>
      </c>
      <c r="S5" s="409">
        <f>+AH14</f>
        <v>1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3</v>
      </c>
      <c r="AD5" s="407" t="s">
        <v>2</v>
      </c>
      <c r="AE5" s="409">
        <f>SUM(J14,H25,AH18,J20,AH14)</f>
        <v>10</v>
      </c>
      <c r="AF5" s="622"/>
      <c r="AG5" s="591"/>
      <c r="AH5" s="592"/>
    </row>
    <row r="6" spans="1:34" ht="15.75">
      <c r="A6" s="397">
        <v>3</v>
      </c>
      <c r="B6" s="398" t="s">
        <v>260</v>
      </c>
      <c r="C6" s="399"/>
      <c r="D6" s="399"/>
      <c r="E6" s="411"/>
      <c r="F6" s="401"/>
      <c r="G6" s="402" t="s">
        <v>79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3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3</v>
      </c>
      <c r="AA6" s="407" t="s">
        <v>2</v>
      </c>
      <c r="AB6" s="408">
        <f t="shared" si="1"/>
        <v>1</v>
      </c>
      <c r="AC6" s="409">
        <f>SUM(H15,H24,AH19,J20,AF13)</f>
        <v>9</v>
      </c>
      <c r="AD6" s="407" t="s">
        <v>2</v>
      </c>
      <c r="AE6" s="409">
        <f>SUM(J15,J24,AF19,H20,AH13)</f>
        <v>3</v>
      </c>
      <c r="AF6" s="622"/>
      <c r="AG6" s="591"/>
      <c r="AH6" s="592"/>
    </row>
    <row r="7" spans="1:34" ht="15.75">
      <c r="A7" s="397">
        <v>4</v>
      </c>
      <c r="B7" s="398" t="s">
        <v>261</v>
      </c>
      <c r="C7" s="399"/>
      <c r="D7" s="399"/>
      <c r="E7" s="411"/>
      <c r="F7" s="401"/>
      <c r="G7" s="402" t="s">
        <v>177</v>
      </c>
      <c r="H7" s="412">
        <f>+S4</f>
        <v>0</v>
      </c>
      <c r="I7" s="407" t="s">
        <v>2</v>
      </c>
      <c r="J7" s="413">
        <f>+Q4</f>
        <v>3</v>
      </c>
      <c r="K7" s="412">
        <f>+S5</f>
        <v>1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2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4</v>
      </c>
      <c r="AC7" s="409">
        <f>SUM(J15,H23,AF20,J19,AH14)</f>
        <v>3</v>
      </c>
      <c r="AD7" s="407" t="s">
        <v>2</v>
      </c>
      <c r="AE7" s="409">
        <f>SUM(H15,J23,AH20,H19,AF14)</f>
        <v>12</v>
      </c>
      <c r="AF7" s="622"/>
      <c r="AG7" s="591"/>
      <c r="AH7" s="592"/>
    </row>
    <row r="8" spans="1:34" ht="15.75">
      <c r="A8" s="420">
        <v>5</v>
      </c>
      <c r="B8" s="421" t="s">
        <v>262</v>
      </c>
      <c r="C8" s="384"/>
      <c r="D8" s="3"/>
      <c r="E8" s="411"/>
      <c r="F8" s="422"/>
      <c r="G8" s="423" t="s">
        <v>98</v>
      </c>
      <c r="H8" s="384">
        <f>+V4</f>
        <v>2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0</v>
      </c>
      <c r="O8" s="407" t="s">
        <v>2</v>
      </c>
      <c r="P8" s="424">
        <f>+T6</f>
        <v>3</v>
      </c>
      <c r="Q8" s="384">
        <f>+V7</f>
        <v>3</v>
      </c>
      <c r="R8" s="425" t="s">
        <v>2</v>
      </c>
      <c r="S8" s="384">
        <f>+T7</f>
        <v>2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8</v>
      </c>
      <c r="AD8" s="407" t="s">
        <v>2</v>
      </c>
      <c r="AE8" s="408">
        <f>SUM(H14,H24,AF20,J18,AF15)</f>
        <v>8</v>
      </c>
      <c r="AF8" s="622"/>
      <c r="AG8" s="591"/>
      <c r="AH8" s="592"/>
    </row>
    <row r="9" spans="1:34" ht="15.75" customHeight="1" thickBot="1">
      <c r="A9" s="429">
        <v>6</v>
      </c>
      <c r="B9" s="430" t="s">
        <v>284</v>
      </c>
      <c r="C9" s="431"/>
      <c r="D9" s="431"/>
      <c r="E9" s="432"/>
      <c r="F9" s="433"/>
      <c r="G9" s="434" t="s">
        <v>284</v>
      </c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35</v>
      </c>
      <c r="AD10" s="445"/>
      <c r="AE10" s="445">
        <f>SUM(AE4:AE9)</f>
        <v>35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Pfitzenmayer, Maximilian</v>
      </c>
      <c r="F13" s="461" t="s">
        <v>4</v>
      </c>
      <c r="G13" s="462" t="str">
        <f>+B9</f>
        <v> 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Seethaler, Jens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 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Hoffmann, Tom</v>
      </c>
      <c r="F14" s="480" t="s">
        <v>4</v>
      </c>
      <c r="G14" s="413" t="str">
        <f>+B8</f>
        <v>Friz, Florian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Hoffmann, Tom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Friedle, Lukas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1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Seethaler, Jens</v>
      </c>
      <c r="F15" s="494" t="s">
        <v>4</v>
      </c>
      <c r="G15" s="495" t="str">
        <f>+B7</f>
        <v>Friedle, Lukas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Pfitzenmayer, Maximilian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Friz, Florian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2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Friz, Florian</v>
      </c>
      <c r="F18" s="471" t="s">
        <v>4</v>
      </c>
      <c r="G18" s="460" t="str">
        <f>+B9</f>
        <v> 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Hoffmann, Tom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 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Pfitzenmayer, Maximilian</v>
      </c>
      <c r="F19" s="484" t="s">
        <v>4</v>
      </c>
      <c r="G19" s="412" t="str">
        <f>+B7</f>
        <v>Friedle, Lukas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Pfitzenmayer, Maximilian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Seethaler, Jens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Hoffmann, Tom</v>
      </c>
      <c r="F20" s="89" t="s">
        <v>4</v>
      </c>
      <c r="G20" s="493" t="str">
        <f>+B6</f>
        <v>Seethaler, Jens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Friedle, Lukas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Friz, Florian</v>
      </c>
      <c r="Y20" s="88"/>
      <c r="Z20" s="61"/>
      <c r="AA20" s="493"/>
      <c r="AB20" s="493"/>
      <c r="AC20" s="493"/>
      <c r="AD20" s="493"/>
      <c r="AE20" s="493"/>
      <c r="AF20" s="527">
        <v>2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Friedle, Lukas</v>
      </c>
      <c r="F23" s="461" t="s">
        <v>4</v>
      </c>
      <c r="G23" s="462" t="str">
        <f>+B9</f>
        <v> 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Seethaler, Jens</v>
      </c>
      <c r="F24" s="480" t="s">
        <v>4</v>
      </c>
      <c r="G24" s="413" t="str">
        <f>+B8</f>
        <v>Friz, Florian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Pfitzenmayer, Maximilian</v>
      </c>
      <c r="F25" s="533" t="s">
        <v>4</v>
      </c>
      <c r="G25" s="502" t="str">
        <f>+B5</f>
        <v>Hoffmann, Tom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Pfitzenmayer, Maximilian</v>
      </c>
      <c r="C32" s="131"/>
      <c r="D32" s="131"/>
      <c r="E32" s="131"/>
      <c r="F32" s="131"/>
      <c r="G32" s="290" t="str">
        <f>$G$4</f>
        <v>TGV E. Beilstein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2</v>
      </c>
      <c r="X32" s="555"/>
      <c r="Y32" s="131"/>
      <c r="Z32" s="556">
        <f aca="true" t="shared" si="2" ref="Z32:Z37">SUM(T32-W32)</f>
        <v>10</v>
      </c>
      <c r="AA32" s="557"/>
      <c r="AB32" s="558"/>
      <c r="AC32" s="559">
        <v>1</v>
      </c>
      <c r="AD32" s="446"/>
    </row>
    <row r="33" spans="2:30" ht="15.75">
      <c r="B33" s="560" t="str">
        <f>$B$6</f>
        <v>Seethaler, Jens</v>
      </c>
      <c r="C33" s="78"/>
      <c r="D33" s="78"/>
      <c r="E33" s="78"/>
      <c r="F33" s="78"/>
      <c r="G33" s="275" t="str">
        <f>$G$6</f>
        <v>TSG Heilbronn</v>
      </c>
      <c r="H33" s="78"/>
      <c r="I33" s="78"/>
      <c r="J33" s="78"/>
      <c r="K33" s="78"/>
      <c r="L33" s="78"/>
      <c r="M33" s="78"/>
      <c r="N33" s="78"/>
      <c r="O33" s="561"/>
      <c r="P33" s="562">
        <f>$Z$6</f>
        <v>3</v>
      </c>
      <c r="Q33" s="563" t="s">
        <v>2</v>
      </c>
      <c r="R33" s="562">
        <f>$AB$6</f>
        <v>1</v>
      </c>
      <c r="S33" s="564"/>
      <c r="T33" s="565">
        <f>$AC$6</f>
        <v>9</v>
      </c>
      <c r="U33" s="566"/>
      <c r="V33" s="563" t="s">
        <v>2</v>
      </c>
      <c r="W33" s="567">
        <f>$AE$6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$B$8</f>
        <v>Friz, Florian</v>
      </c>
      <c r="C34" s="131"/>
      <c r="D34" s="131"/>
      <c r="E34" s="288"/>
      <c r="F34" s="131"/>
      <c r="G34" s="290" t="str">
        <f>$G$8</f>
        <v>Friedrichshaller SV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2</v>
      </c>
      <c r="Q34" s="550" t="s">
        <v>2</v>
      </c>
      <c r="R34" s="549">
        <f>$AB$8</f>
        <v>2</v>
      </c>
      <c r="S34" s="551"/>
      <c r="T34" s="552">
        <f>$AC$8</f>
        <v>8</v>
      </c>
      <c r="U34" s="553"/>
      <c r="V34" s="550" t="s">
        <v>2</v>
      </c>
      <c r="W34" s="554">
        <f>$AE$8</f>
        <v>8</v>
      </c>
      <c r="X34" s="555"/>
      <c r="Y34" s="131"/>
      <c r="Z34" s="556">
        <f t="shared" si="2"/>
        <v>0</v>
      </c>
      <c r="AA34" s="557"/>
      <c r="AB34" s="558"/>
      <c r="AC34" s="559">
        <v>3</v>
      </c>
      <c r="AD34" s="446"/>
    </row>
    <row r="35" spans="2:30" ht="15.75">
      <c r="B35" s="547" t="str">
        <f>$B$5</f>
        <v>Hoffmann, Tom</v>
      </c>
      <c r="C35" s="131"/>
      <c r="D35" s="131"/>
      <c r="E35" s="131"/>
      <c r="F35" s="131"/>
      <c r="G35" s="290" t="str">
        <f>$G$5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3</v>
      </c>
      <c r="U35" s="553"/>
      <c r="V35" s="550" t="s">
        <v>2</v>
      </c>
      <c r="W35" s="554">
        <f>$AE$5</f>
        <v>10</v>
      </c>
      <c r="X35" s="555"/>
      <c r="Y35" s="131"/>
      <c r="Z35" s="556">
        <f t="shared" si="2"/>
        <v>-7</v>
      </c>
      <c r="AA35" s="557"/>
      <c r="AB35" s="558"/>
      <c r="AC35" s="559">
        <v>4</v>
      </c>
      <c r="AD35" s="446"/>
    </row>
    <row r="36" spans="2:30" ht="15.75">
      <c r="B36" s="547" t="str">
        <f>$B$7</f>
        <v>Friedle, Lukas</v>
      </c>
      <c r="C36" s="131"/>
      <c r="D36" s="131"/>
      <c r="E36" s="131"/>
      <c r="F36" s="131"/>
      <c r="G36" s="290" t="str">
        <f>$G$7</f>
        <v>Spvgg Eschenau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4</v>
      </c>
      <c r="S36" s="551"/>
      <c r="T36" s="552">
        <f>$AC$7</f>
        <v>3</v>
      </c>
      <c r="U36" s="553"/>
      <c r="V36" s="550" t="s">
        <v>2</v>
      </c>
      <c r="W36" s="554">
        <f>$AE$7</f>
        <v>12</v>
      </c>
      <c r="X36" s="555"/>
      <c r="Y36" s="131"/>
      <c r="Z36" s="556">
        <f t="shared" si="2"/>
        <v>-9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 </v>
      </c>
      <c r="C37" s="88"/>
      <c r="D37" s="88"/>
      <c r="E37" s="88"/>
      <c r="F37" s="88"/>
      <c r="G37" s="271" t="str">
        <f>$G$9</f>
        <v> 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35</v>
      </c>
      <c r="U38" s="585"/>
      <c r="V38" s="573" t="s">
        <v>2</v>
      </c>
      <c r="W38" s="585">
        <f>SUM(W32:W37)</f>
        <v>35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F33" sqref="AF33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50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264</v>
      </c>
      <c r="C4" s="399"/>
      <c r="D4" s="399"/>
      <c r="E4" s="400"/>
      <c r="F4" s="401"/>
      <c r="G4" s="402" t="s">
        <v>200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265</v>
      </c>
      <c r="C5" s="399"/>
      <c r="D5" s="399"/>
      <c r="E5" s="411"/>
      <c r="F5" s="401"/>
      <c r="G5" s="402" t="s">
        <v>83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1</v>
      </c>
      <c r="Q5" s="406">
        <f>+AF14</f>
        <v>1</v>
      </c>
      <c r="R5" s="407" t="s">
        <v>2</v>
      </c>
      <c r="S5" s="409">
        <f>+AH14</f>
        <v>3</v>
      </c>
      <c r="T5" s="406">
        <f>+H14</f>
        <v>2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6</v>
      </c>
      <c r="AD5" s="407" t="s">
        <v>2</v>
      </c>
      <c r="AE5" s="409">
        <f>SUM(J14,H25,AH18,J20,AH14)</f>
        <v>10</v>
      </c>
      <c r="AF5" s="622"/>
      <c r="AG5" s="591"/>
      <c r="AH5" s="592"/>
    </row>
    <row r="6" spans="1:34" ht="15.75">
      <c r="A6" s="397">
        <v>3</v>
      </c>
      <c r="B6" s="398" t="s">
        <v>266</v>
      </c>
      <c r="C6" s="399"/>
      <c r="D6" s="399"/>
      <c r="E6" s="411"/>
      <c r="F6" s="401"/>
      <c r="G6" s="402" t="s">
        <v>79</v>
      </c>
      <c r="H6" s="412">
        <f>+P4</f>
        <v>0</v>
      </c>
      <c r="I6" s="407" t="s">
        <v>2</v>
      </c>
      <c r="J6" s="413">
        <f>+N4</f>
        <v>3</v>
      </c>
      <c r="K6" s="412">
        <f>+P5</f>
        <v>1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1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1</v>
      </c>
      <c r="AA6" s="407" t="s">
        <v>2</v>
      </c>
      <c r="AB6" s="408">
        <f t="shared" si="1"/>
        <v>3</v>
      </c>
      <c r="AC6" s="409">
        <f>SUM(H15,H24,AH19,J20,AF13)</f>
        <v>5</v>
      </c>
      <c r="AD6" s="407" t="s">
        <v>2</v>
      </c>
      <c r="AE6" s="409">
        <f>SUM(J15,J24,AF19,H20,AH13)</f>
        <v>9</v>
      </c>
      <c r="AF6" s="622"/>
      <c r="AG6" s="591"/>
      <c r="AH6" s="592"/>
    </row>
    <row r="7" spans="1:34" ht="15.75">
      <c r="A7" s="397">
        <v>4</v>
      </c>
      <c r="B7" s="398" t="s">
        <v>267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1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1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2</v>
      </c>
      <c r="AA7" s="407" t="s">
        <v>2</v>
      </c>
      <c r="AB7" s="408">
        <f t="shared" si="1"/>
        <v>2</v>
      </c>
      <c r="AC7" s="409">
        <f>SUM(J15,H23,AF20,J19,AH14)</f>
        <v>6</v>
      </c>
      <c r="AD7" s="407" t="s">
        <v>2</v>
      </c>
      <c r="AE7" s="409">
        <f>SUM(H15,J23,AH20,H19,AF14)</f>
        <v>8</v>
      </c>
      <c r="AF7" s="622"/>
      <c r="AG7" s="591"/>
      <c r="AH7" s="592"/>
    </row>
    <row r="8" spans="1:34" ht="15.75">
      <c r="A8" s="420">
        <v>5</v>
      </c>
      <c r="B8" s="421" t="s">
        <v>268</v>
      </c>
      <c r="C8" s="384"/>
      <c r="D8" s="3"/>
      <c r="E8" s="411"/>
      <c r="F8" s="422"/>
      <c r="G8" s="423" t="s">
        <v>168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2</v>
      </c>
      <c r="N8" s="384">
        <f>+V6</f>
        <v>3</v>
      </c>
      <c r="O8" s="407" t="s">
        <v>2</v>
      </c>
      <c r="P8" s="424">
        <f>+T6</f>
        <v>1</v>
      </c>
      <c r="Q8" s="384">
        <f>+V7</f>
        <v>1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7</v>
      </c>
      <c r="AD8" s="407" t="s">
        <v>2</v>
      </c>
      <c r="AE8" s="408">
        <f>SUM(H14,H24,AF20,J18,AF15)</f>
        <v>9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36</v>
      </c>
      <c r="AD10" s="445"/>
      <c r="AE10" s="445">
        <f>SUM(AE4:AE9)</f>
        <v>36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Staiger, Louis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Kühner, Colin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Wieland, Robin</v>
      </c>
      <c r="F14" s="480" t="s">
        <v>4</v>
      </c>
      <c r="G14" s="413" t="str">
        <f>+B8</f>
        <v>Falzone, Marco</v>
      </c>
      <c r="H14" s="463">
        <v>2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Wieland, Robin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Sevren, Nazmi</v>
      </c>
      <c r="Y14" s="78"/>
      <c r="Z14" s="486"/>
      <c r="AA14" s="412"/>
      <c r="AB14" s="412"/>
      <c r="AC14" s="412"/>
      <c r="AD14" s="412"/>
      <c r="AE14" s="412"/>
      <c r="AF14" s="487">
        <v>1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Kühner, Colin</v>
      </c>
      <c r="F15" s="494" t="s">
        <v>4</v>
      </c>
      <c r="G15" s="495" t="str">
        <f>+B7</f>
        <v>Sevren, Nazmi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Staiger, Louis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Falzone, Marco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Falzone, Marco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Wieland, Robin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Staiger, Louis</v>
      </c>
      <c r="F19" s="484" t="s">
        <v>4</v>
      </c>
      <c r="G19" s="412" t="str">
        <f>+B7</f>
        <v>Sevren, Nazmi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Staiger, Louis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Kühner, Colin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Wieland, Robin</v>
      </c>
      <c r="F20" s="89" t="s">
        <v>4</v>
      </c>
      <c r="G20" s="493" t="str">
        <f>+B6</f>
        <v>Kühner, Colin</v>
      </c>
      <c r="H20" s="527">
        <v>3</v>
      </c>
      <c r="I20" s="528" t="s">
        <v>2</v>
      </c>
      <c r="J20" s="529">
        <v>1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Sevren, Nazmi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Falzone, Marco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1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Sevren, Nazmi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Kühner, Colin</v>
      </c>
      <c r="F24" s="480" t="s">
        <v>4</v>
      </c>
      <c r="G24" s="413" t="str">
        <f>+B8</f>
        <v>Falzone, Marco</v>
      </c>
      <c r="H24" s="463">
        <v>1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Staiger, Louis</v>
      </c>
      <c r="F25" s="533" t="s">
        <v>4</v>
      </c>
      <c r="G25" s="502" t="str">
        <f>+B5</f>
        <v>Wieland, Robin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Staiger, Louis</v>
      </c>
      <c r="C32" s="131"/>
      <c r="D32" s="131"/>
      <c r="E32" s="131"/>
      <c r="F32" s="131"/>
      <c r="G32" s="290" t="str">
        <f>$G$4</f>
        <v>SV Frauenzimmern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Falzone, Marco</v>
      </c>
      <c r="C33" s="78"/>
      <c r="D33" s="78"/>
      <c r="E33" s="77"/>
      <c r="F33" s="78"/>
      <c r="G33" s="275" t="str">
        <f>$G$8</f>
        <v>SC Amorbach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2</v>
      </c>
      <c r="Q33" s="563" t="s">
        <v>2</v>
      </c>
      <c r="R33" s="562">
        <f>$AB$8</f>
        <v>2</v>
      </c>
      <c r="S33" s="564"/>
      <c r="T33" s="565">
        <f>$AC$8</f>
        <v>7</v>
      </c>
      <c r="U33" s="566"/>
      <c r="V33" s="563" t="s">
        <v>2</v>
      </c>
      <c r="W33" s="567">
        <f>$AE$8</f>
        <v>9</v>
      </c>
      <c r="X33" s="568"/>
      <c r="Y33" s="78"/>
      <c r="Z33" s="569">
        <f t="shared" si="2"/>
        <v>-2</v>
      </c>
      <c r="AA33" s="570"/>
      <c r="AB33" s="558"/>
      <c r="AC33" s="559">
        <v>3</v>
      </c>
      <c r="AD33" s="446"/>
    </row>
    <row r="34" spans="2:30" ht="15.75">
      <c r="B34" s="547" t="str">
        <f>$B$7</f>
        <v>Sevren, Nazmi</v>
      </c>
      <c r="C34" s="131"/>
      <c r="D34" s="131"/>
      <c r="E34" s="131"/>
      <c r="F34" s="131"/>
      <c r="G34" s="290" t="str">
        <f>$G$7</f>
        <v>TG Offenau</v>
      </c>
      <c r="H34" s="131"/>
      <c r="I34" s="131"/>
      <c r="J34" s="131"/>
      <c r="K34" s="131"/>
      <c r="L34" s="131"/>
      <c r="M34" s="131"/>
      <c r="N34" s="131"/>
      <c r="O34" s="548"/>
      <c r="P34" s="549">
        <f>$Z$7</f>
        <v>2</v>
      </c>
      <c r="Q34" s="550" t="s">
        <v>2</v>
      </c>
      <c r="R34" s="549">
        <f>$AB$7</f>
        <v>2</v>
      </c>
      <c r="S34" s="551"/>
      <c r="T34" s="552">
        <f>$AC$7</f>
        <v>6</v>
      </c>
      <c r="U34" s="553"/>
      <c r="V34" s="550" t="s">
        <v>2</v>
      </c>
      <c r="W34" s="554">
        <f>$AE$7</f>
        <v>8</v>
      </c>
      <c r="X34" s="555"/>
      <c r="Y34" s="131"/>
      <c r="Z34" s="556">
        <f t="shared" si="2"/>
        <v>-2</v>
      </c>
      <c r="AA34" s="557"/>
      <c r="AB34" s="558"/>
      <c r="AC34" s="559">
        <v>2</v>
      </c>
      <c r="AD34" s="446"/>
    </row>
    <row r="35" spans="2:30" ht="15.75">
      <c r="B35" s="547" t="str">
        <f>$B$5</f>
        <v>Wieland, Robin</v>
      </c>
      <c r="C35" s="131"/>
      <c r="D35" s="131"/>
      <c r="E35" s="131"/>
      <c r="F35" s="131"/>
      <c r="G35" s="290" t="str">
        <f>$G$5</f>
        <v>SV Neckarsulm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6</v>
      </c>
      <c r="U35" s="553"/>
      <c r="V35" s="550" t="s">
        <v>2</v>
      </c>
      <c r="W35" s="554">
        <f>$AE$5</f>
        <v>10</v>
      </c>
      <c r="X35" s="555"/>
      <c r="Y35" s="131"/>
      <c r="Z35" s="556">
        <f t="shared" si="2"/>
        <v>-4</v>
      </c>
      <c r="AA35" s="557"/>
      <c r="AB35" s="558"/>
      <c r="AC35" s="559">
        <v>4</v>
      </c>
      <c r="AD35" s="446"/>
    </row>
    <row r="36" spans="2:30" ht="15.75">
      <c r="B36" s="547" t="str">
        <f>$B$6</f>
        <v>Kühner, Colin</v>
      </c>
      <c r="C36" s="131"/>
      <c r="D36" s="131"/>
      <c r="E36" s="131"/>
      <c r="F36" s="131"/>
      <c r="G36" s="290" t="str">
        <f>$G$6</f>
        <v>TSG Heilbronn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1</v>
      </c>
      <c r="Q36" s="550" t="s">
        <v>2</v>
      </c>
      <c r="R36" s="549">
        <f>$AB$6</f>
        <v>3</v>
      </c>
      <c r="S36" s="551"/>
      <c r="T36" s="552">
        <f>$AC$6</f>
        <v>5</v>
      </c>
      <c r="U36" s="553"/>
      <c r="V36" s="550" t="s">
        <v>2</v>
      </c>
      <c r="W36" s="554">
        <f>$AE$6</f>
        <v>9</v>
      </c>
      <c r="X36" s="555"/>
      <c r="Y36" s="131"/>
      <c r="Z36" s="556">
        <f t="shared" si="2"/>
        <v>-4</v>
      </c>
      <c r="AA36" s="557"/>
      <c r="AB36" s="558"/>
      <c r="AC36" s="559">
        <v>5</v>
      </c>
      <c r="AD36" s="446"/>
    </row>
    <row r="37" spans="2:30" ht="16.5" thickBot="1">
      <c r="B37" s="571">
        <f>$B$9</f>
        <v>0</v>
      </c>
      <c r="C37" s="88"/>
      <c r="D37" s="88"/>
      <c r="E37" s="88"/>
      <c r="F37" s="88"/>
      <c r="G37" s="271">
        <f>$G$9</f>
        <v>0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36</v>
      </c>
      <c r="U38" s="585"/>
      <c r="V38" s="573" t="s">
        <v>2</v>
      </c>
      <c r="W38" s="585">
        <f>SUM(W32:W37)</f>
        <v>36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51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269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1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1</v>
      </c>
      <c r="AF4" s="622"/>
      <c r="AG4" s="591"/>
      <c r="AH4" s="592"/>
    </row>
    <row r="5" spans="1:34" ht="15.75">
      <c r="A5" s="397">
        <v>2</v>
      </c>
      <c r="B5" s="398" t="s">
        <v>270</v>
      </c>
      <c r="C5" s="399"/>
      <c r="D5" s="399"/>
      <c r="E5" s="411"/>
      <c r="F5" s="401"/>
      <c r="G5" s="402" t="s">
        <v>68</v>
      </c>
      <c r="H5" s="412">
        <f>+M4</f>
        <v>1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3</v>
      </c>
      <c r="R5" s="407" t="s">
        <v>2</v>
      </c>
      <c r="S5" s="409">
        <f>+AH14</f>
        <v>0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4</v>
      </c>
      <c r="AD5" s="407" t="s">
        <v>2</v>
      </c>
      <c r="AE5" s="409">
        <f>SUM(J14,H25,AH18,J20,AH14)</f>
        <v>9</v>
      </c>
      <c r="AF5" s="622"/>
      <c r="AG5" s="591"/>
      <c r="AH5" s="592"/>
    </row>
    <row r="6" spans="1:34" ht="15.75">
      <c r="A6" s="397">
        <v>3</v>
      </c>
      <c r="B6" s="398" t="s">
        <v>271</v>
      </c>
      <c r="C6" s="399"/>
      <c r="D6" s="399"/>
      <c r="E6" s="411"/>
      <c r="F6" s="401"/>
      <c r="G6" s="402" t="s">
        <v>170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3</v>
      </c>
      <c r="U6" s="407" t="s">
        <v>2</v>
      </c>
      <c r="V6" s="408">
        <f>+J24</f>
        <v>2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3</v>
      </c>
      <c r="AA6" s="407" t="s">
        <v>2</v>
      </c>
      <c r="AB6" s="408">
        <f t="shared" si="1"/>
        <v>1</v>
      </c>
      <c r="AC6" s="409">
        <f>SUM(H15,H24,AH19,J20,AF13)</f>
        <v>9</v>
      </c>
      <c r="AD6" s="407" t="s">
        <v>2</v>
      </c>
      <c r="AE6" s="409">
        <f>SUM(J15,J24,AF19,H20,AH13)</f>
        <v>5</v>
      </c>
      <c r="AF6" s="622"/>
      <c r="AG6" s="591"/>
      <c r="AH6" s="592"/>
    </row>
    <row r="7" spans="1:34" ht="15.75">
      <c r="A7" s="397">
        <v>4</v>
      </c>
      <c r="B7" s="398" t="s">
        <v>272</v>
      </c>
      <c r="C7" s="399"/>
      <c r="D7" s="399"/>
      <c r="E7" s="411"/>
      <c r="F7" s="401"/>
      <c r="G7" s="402" t="s">
        <v>200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1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4</v>
      </c>
      <c r="AC7" s="409">
        <f>SUM(J15,H23,AF20,J19,AH14)</f>
        <v>1</v>
      </c>
      <c r="AD7" s="407" t="s">
        <v>2</v>
      </c>
      <c r="AE7" s="409">
        <f>SUM(H15,J23,AH20,H19,AF14)</f>
        <v>12</v>
      </c>
      <c r="AF7" s="622"/>
      <c r="AG7" s="591"/>
      <c r="AH7" s="592"/>
    </row>
    <row r="8" spans="1:34" ht="15.75">
      <c r="A8" s="420">
        <v>5</v>
      </c>
      <c r="B8" s="421" t="s">
        <v>273</v>
      </c>
      <c r="C8" s="384"/>
      <c r="D8" s="3"/>
      <c r="E8" s="411"/>
      <c r="F8" s="422"/>
      <c r="G8" s="423" t="s">
        <v>85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2</v>
      </c>
      <c r="O8" s="407" t="s">
        <v>2</v>
      </c>
      <c r="P8" s="424">
        <f>+T6</f>
        <v>3</v>
      </c>
      <c r="Q8" s="384">
        <f>+V7</f>
        <v>3</v>
      </c>
      <c r="R8" s="425" t="s">
        <v>2</v>
      </c>
      <c r="S8" s="384">
        <f>+T7</f>
        <v>1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8</v>
      </c>
      <c r="AD8" s="407" t="s">
        <v>2</v>
      </c>
      <c r="AE8" s="408">
        <f>SUM(H14,H24,AF20,J18,AF15)</f>
        <v>7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34</v>
      </c>
      <c r="AD10" s="445"/>
      <c r="AE10" s="445">
        <f>SUM(AE4:AE9)</f>
        <v>34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Heilmann, Silas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Niehues, Lars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Bölz, Dominik</v>
      </c>
      <c r="F14" s="480" t="s">
        <v>4</v>
      </c>
      <c r="G14" s="413" t="str">
        <f>+B8</f>
        <v>Iri, Furkan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Bölz, Dominik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Schmid, Daniel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Niehues, Lars</v>
      </c>
      <c r="F15" s="494" t="s">
        <v>4</v>
      </c>
      <c r="G15" s="495" t="str">
        <f>+B7</f>
        <v>Schmid, Daniel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Heilmann, Silas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Iri, Furkan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Iri, Furkan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Bölz, Dominik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Heilmann, Silas</v>
      </c>
      <c r="F19" s="484" t="s">
        <v>4</v>
      </c>
      <c r="G19" s="412" t="str">
        <f>+B7</f>
        <v>Schmid, Daniel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Heilmann, Silas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Niehues, Lars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Bölz, Dominik</v>
      </c>
      <c r="F20" s="89" t="s">
        <v>4</v>
      </c>
      <c r="G20" s="493" t="str">
        <f>+B6</f>
        <v>Niehues, Lars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Schmid, Daniel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Iri, Furkan</v>
      </c>
      <c r="Y20" s="88"/>
      <c r="Z20" s="61"/>
      <c r="AA20" s="493"/>
      <c r="AB20" s="493"/>
      <c r="AC20" s="493"/>
      <c r="AD20" s="493"/>
      <c r="AE20" s="493"/>
      <c r="AF20" s="527">
        <v>1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Schmid, Daniel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Niehues, Lars</v>
      </c>
      <c r="F24" s="480" t="s">
        <v>4</v>
      </c>
      <c r="G24" s="413" t="str">
        <f>+B8</f>
        <v>Iri, Furkan</v>
      </c>
      <c r="H24" s="463">
        <v>3</v>
      </c>
      <c r="I24" s="64" t="s">
        <v>2</v>
      </c>
      <c r="J24" s="464">
        <v>2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Heilmann, Silas</v>
      </c>
      <c r="F25" s="533" t="s">
        <v>4</v>
      </c>
      <c r="G25" s="502" t="str">
        <f>+B5</f>
        <v>Bölz, Dominik</v>
      </c>
      <c r="H25" s="527">
        <v>3</v>
      </c>
      <c r="I25" s="67" t="s">
        <v>2</v>
      </c>
      <c r="J25" s="529">
        <v>1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Heilmann, Silas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1</v>
      </c>
      <c r="X32" s="555"/>
      <c r="Y32" s="131"/>
      <c r="Z32" s="556">
        <f aca="true" t="shared" si="2" ref="Z32:Z37">SUM(T32-W32)</f>
        <v>11</v>
      </c>
      <c r="AA32" s="557"/>
      <c r="AB32" s="558"/>
      <c r="AC32" s="559">
        <v>1</v>
      </c>
      <c r="AD32" s="446"/>
    </row>
    <row r="33" spans="2:30" ht="15.75">
      <c r="B33" s="560" t="str">
        <f>$B$6</f>
        <v>Niehues, Lars</v>
      </c>
      <c r="C33" s="78"/>
      <c r="D33" s="78"/>
      <c r="E33" s="78"/>
      <c r="F33" s="78"/>
      <c r="G33" s="275" t="str">
        <f>$G$6</f>
        <v>SG Gundelsheim</v>
      </c>
      <c r="H33" s="78"/>
      <c r="I33" s="78"/>
      <c r="J33" s="78"/>
      <c r="K33" s="78"/>
      <c r="L33" s="78"/>
      <c r="M33" s="78"/>
      <c r="N33" s="78"/>
      <c r="O33" s="561"/>
      <c r="P33" s="562">
        <f>$Z$6</f>
        <v>3</v>
      </c>
      <c r="Q33" s="563" t="s">
        <v>2</v>
      </c>
      <c r="R33" s="562">
        <f>$AB$6</f>
        <v>1</v>
      </c>
      <c r="S33" s="564"/>
      <c r="T33" s="565">
        <f>$AC$6</f>
        <v>9</v>
      </c>
      <c r="U33" s="566"/>
      <c r="V33" s="563" t="s">
        <v>2</v>
      </c>
      <c r="W33" s="567">
        <f>$AE$6</f>
        <v>5</v>
      </c>
      <c r="X33" s="568"/>
      <c r="Y33" s="78"/>
      <c r="Z33" s="569">
        <f t="shared" si="2"/>
        <v>4</v>
      </c>
      <c r="AA33" s="570"/>
      <c r="AB33" s="558"/>
      <c r="AC33" s="559">
        <v>2</v>
      </c>
      <c r="AD33" s="446"/>
    </row>
    <row r="34" spans="2:30" ht="15.75">
      <c r="B34" s="547" t="str">
        <f>$B$8</f>
        <v>Iri, Furkan</v>
      </c>
      <c r="C34" s="131"/>
      <c r="D34" s="131"/>
      <c r="E34" s="288"/>
      <c r="F34" s="131"/>
      <c r="G34" s="290" t="str">
        <f>$G$8</f>
        <v>TG Offenau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2</v>
      </c>
      <c r="Q34" s="550" t="s">
        <v>2</v>
      </c>
      <c r="R34" s="549">
        <f>$AB$8</f>
        <v>2</v>
      </c>
      <c r="S34" s="551"/>
      <c r="T34" s="552">
        <f>$AC$8</f>
        <v>8</v>
      </c>
      <c r="U34" s="553"/>
      <c r="V34" s="550" t="s">
        <v>2</v>
      </c>
      <c r="W34" s="554">
        <f>$AE$8</f>
        <v>7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$B$5</f>
        <v>Bölz, Dominik</v>
      </c>
      <c r="C35" s="131"/>
      <c r="D35" s="131"/>
      <c r="E35" s="131"/>
      <c r="F35" s="131"/>
      <c r="G35" s="290" t="str">
        <f>$G$5</f>
        <v>VfL Neckargartach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4</v>
      </c>
      <c r="U35" s="553"/>
      <c r="V35" s="550" t="s">
        <v>2</v>
      </c>
      <c r="W35" s="554">
        <f>$AE$5</f>
        <v>9</v>
      </c>
      <c r="X35" s="555"/>
      <c r="Y35" s="131"/>
      <c r="Z35" s="556">
        <f t="shared" si="2"/>
        <v>-5</v>
      </c>
      <c r="AA35" s="557"/>
      <c r="AB35" s="558"/>
      <c r="AC35" s="559">
        <v>4</v>
      </c>
      <c r="AD35" s="446"/>
    </row>
    <row r="36" spans="2:30" ht="15.75">
      <c r="B36" s="547" t="str">
        <f>$B$7</f>
        <v>Schmid, Daniel</v>
      </c>
      <c r="C36" s="131"/>
      <c r="D36" s="131"/>
      <c r="E36" s="131"/>
      <c r="F36" s="131"/>
      <c r="G36" s="290" t="str">
        <f>$G$7</f>
        <v>SV Frauenzimmern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4</v>
      </c>
      <c r="S36" s="551"/>
      <c r="T36" s="552">
        <f>$AC$7</f>
        <v>1</v>
      </c>
      <c r="U36" s="553"/>
      <c r="V36" s="550" t="s">
        <v>2</v>
      </c>
      <c r="W36" s="554">
        <f>$AE$7</f>
        <v>12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>
        <f>$B$9</f>
        <v>0</v>
      </c>
      <c r="C37" s="88"/>
      <c r="D37" s="88"/>
      <c r="E37" s="88"/>
      <c r="F37" s="88"/>
      <c r="G37" s="271">
        <f>$G$9</f>
        <v>0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34</v>
      </c>
      <c r="U38" s="585"/>
      <c r="V38" s="573" t="s">
        <v>2</v>
      </c>
      <c r="W38" s="585">
        <f>SUM(W32:W37)</f>
        <v>34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52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274</v>
      </c>
      <c r="C4" s="399"/>
      <c r="D4" s="399"/>
      <c r="E4" s="400"/>
      <c r="F4" s="401"/>
      <c r="G4" s="402" t="s">
        <v>104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1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1</v>
      </c>
      <c r="AF4" s="622"/>
      <c r="AG4" s="591"/>
      <c r="AH4" s="592"/>
    </row>
    <row r="5" spans="1:34" ht="15.75">
      <c r="A5" s="397">
        <v>2</v>
      </c>
      <c r="B5" s="398" t="s">
        <v>275</v>
      </c>
      <c r="C5" s="399"/>
      <c r="D5" s="399"/>
      <c r="E5" s="411"/>
      <c r="F5" s="401"/>
      <c r="G5" s="402" t="s">
        <v>83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3</v>
      </c>
      <c r="AA5" s="407" t="s">
        <v>2</v>
      </c>
      <c r="AB5" s="408">
        <f t="shared" si="1"/>
        <v>1</v>
      </c>
      <c r="AC5" s="409">
        <f>SUM(H14,J25,AF18,H20,AF14)</f>
        <v>9</v>
      </c>
      <c r="AD5" s="407" t="s">
        <v>2</v>
      </c>
      <c r="AE5" s="409">
        <f>SUM(J14,H25,AH18,J20,AH14)</f>
        <v>3</v>
      </c>
      <c r="AF5" s="622"/>
      <c r="AG5" s="591"/>
      <c r="AH5" s="592"/>
    </row>
    <row r="6" spans="1:34" ht="15.75">
      <c r="A6" s="397">
        <v>3</v>
      </c>
      <c r="B6" s="398" t="s">
        <v>263</v>
      </c>
      <c r="C6" s="399"/>
      <c r="D6" s="399"/>
      <c r="E6" s="411"/>
      <c r="F6" s="401"/>
      <c r="G6" s="402" t="s">
        <v>222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3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2</v>
      </c>
      <c r="AA6" s="407" t="s">
        <v>2</v>
      </c>
      <c r="AB6" s="408">
        <f t="shared" si="1"/>
        <v>2</v>
      </c>
      <c r="AC6" s="409">
        <f>SUM(H15,H24,AH19,J20,AF13)</f>
        <v>6</v>
      </c>
      <c r="AD6" s="407" t="s">
        <v>2</v>
      </c>
      <c r="AE6" s="409">
        <f>SUM(J15,J24,AF19,H20,AH13)</f>
        <v>6</v>
      </c>
      <c r="AF6" s="622"/>
      <c r="AG6" s="591"/>
      <c r="AH6" s="592"/>
    </row>
    <row r="7" spans="1:34" ht="15.75">
      <c r="A7" s="397">
        <v>4</v>
      </c>
      <c r="B7" s="398" t="s">
        <v>276</v>
      </c>
      <c r="C7" s="399"/>
      <c r="D7" s="399"/>
      <c r="E7" s="411"/>
      <c r="F7" s="401"/>
      <c r="G7" s="402" t="s">
        <v>85</v>
      </c>
      <c r="H7" s="412">
        <f>+S4</f>
        <v>1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1</v>
      </c>
      <c r="AA7" s="407" t="s">
        <v>2</v>
      </c>
      <c r="AB7" s="408">
        <f t="shared" si="1"/>
        <v>3</v>
      </c>
      <c r="AC7" s="409">
        <f>SUM(J15,H23,AF20,J19,AH14)</f>
        <v>4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277</v>
      </c>
      <c r="C8" s="384"/>
      <c r="D8" s="3"/>
      <c r="E8" s="411"/>
      <c r="F8" s="422"/>
      <c r="G8" s="423" t="s">
        <v>98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3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0</v>
      </c>
      <c r="AA8" s="407" t="s">
        <v>2</v>
      </c>
      <c r="AB8" s="408">
        <f t="shared" si="1"/>
        <v>4</v>
      </c>
      <c r="AC8" s="409">
        <f>SUM(J14,J24,AH20,H18,AH15)</f>
        <v>0</v>
      </c>
      <c r="AD8" s="407" t="s">
        <v>2</v>
      </c>
      <c r="AE8" s="408">
        <f>SUM(H14,H24,AF20,J18,AF15)</f>
        <v>12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31</v>
      </c>
      <c r="AD10" s="445"/>
      <c r="AE10" s="445">
        <f>SUM(AE4:AE9)</f>
        <v>31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Fackler, Niklas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Heller, Ruben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Rebmann, Florian</v>
      </c>
      <c r="F14" s="480" t="s">
        <v>4</v>
      </c>
      <c r="G14" s="413" t="str">
        <f>+B8</f>
        <v>Messner, Phillip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Rebmann, Florian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Floris, Marco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Heller, Ruben</v>
      </c>
      <c r="F15" s="494" t="s">
        <v>4</v>
      </c>
      <c r="G15" s="495" t="str">
        <f>+B7</f>
        <v>Floris, Marco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Fackler, Niklas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Messner, Phillip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Messner, Phillip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Rebmann, Florian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Fackler, Niklas</v>
      </c>
      <c r="F19" s="484" t="s">
        <v>4</v>
      </c>
      <c r="G19" s="412" t="str">
        <f>+B7</f>
        <v>Floris, Marco</v>
      </c>
      <c r="H19" s="474">
        <v>3</v>
      </c>
      <c r="I19" s="475" t="s">
        <v>2</v>
      </c>
      <c r="J19" s="464">
        <v>1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Fackler, Niklas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Heller, Ruben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Rebmann, Florian</v>
      </c>
      <c r="F20" s="89" t="s">
        <v>4</v>
      </c>
      <c r="G20" s="493" t="str">
        <f>+B6</f>
        <v>Heller, Ruben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Floris, Marco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Messner, Phillip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Floris, Marco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Heller, Ruben</v>
      </c>
      <c r="F24" s="480" t="s">
        <v>4</v>
      </c>
      <c r="G24" s="413" t="str">
        <f>+B8</f>
        <v>Messner, Phillip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Fackler, Niklas</v>
      </c>
      <c r="F25" s="533" t="s">
        <v>4</v>
      </c>
      <c r="G25" s="502" t="str">
        <f>+B5</f>
        <v>Rebmann, Florian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Fackler, Niklas</v>
      </c>
      <c r="C32" s="131"/>
      <c r="D32" s="131"/>
      <c r="E32" s="131"/>
      <c r="F32" s="131"/>
      <c r="G32" s="290" t="str">
        <f>$G$4</f>
        <v>TSV Weinsberg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1</v>
      </c>
      <c r="X32" s="555"/>
      <c r="Y32" s="131"/>
      <c r="Z32" s="556">
        <f aca="true" t="shared" si="2" ref="Z32:Z37">SUM(T32-W32)</f>
        <v>11</v>
      </c>
      <c r="AA32" s="557"/>
      <c r="AB32" s="558"/>
      <c r="AC32" s="559">
        <v>1</v>
      </c>
      <c r="AD32" s="446"/>
    </row>
    <row r="33" spans="2:30" ht="15.75">
      <c r="B33" s="560" t="str">
        <f>$B$5</f>
        <v>Rebmann, Florian</v>
      </c>
      <c r="C33" s="78"/>
      <c r="D33" s="78"/>
      <c r="E33" s="78"/>
      <c r="F33" s="78"/>
      <c r="G33" s="275" t="str">
        <f>$G$5</f>
        <v>SV Neckarsulm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3</v>
      </c>
      <c r="Q33" s="563" t="s">
        <v>2</v>
      </c>
      <c r="R33" s="562">
        <f>$AB$5</f>
        <v>1</v>
      </c>
      <c r="S33" s="564"/>
      <c r="T33" s="565">
        <f>$AC$5</f>
        <v>9</v>
      </c>
      <c r="U33" s="566"/>
      <c r="V33" s="563" t="s">
        <v>2</v>
      </c>
      <c r="W33" s="567">
        <f>$AE$5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$B$6</f>
        <v>Heller, Ruben</v>
      </c>
      <c r="C34" s="131"/>
      <c r="D34" s="131"/>
      <c r="E34" s="131"/>
      <c r="F34" s="131"/>
      <c r="G34" s="290" t="str">
        <f>$G$6</f>
        <v>TSV Herbolzheim</v>
      </c>
      <c r="H34" s="131"/>
      <c r="I34" s="131"/>
      <c r="J34" s="131"/>
      <c r="K34" s="131"/>
      <c r="L34" s="131"/>
      <c r="M34" s="131"/>
      <c r="N34" s="131"/>
      <c r="O34" s="548"/>
      <c r="P34" s="549">
        <f>$Z$6</f>
        <v>2</v>
      </c>
      <c r="Q34" s="550" t="s">
        <v>2</v>
      </c>
      <c r="R34" s="549">
        <f>$AB$6</f>
        <v>2</v>
      </c>
      <c r="S34" s="551"/>
      <c r="T34" s="552">
        <f>$AC$6</f>
        <v>6</v>
      </c>
      <c r="U34" s="553"/>
      <c r="V34" s="550" t="s">
        <v>2</v>
      </c>
      <c r="W34" s="554">
        <f>$AE$6</f>
        <v>6</v>
      </c>
      <c r="X34" s="555"/>
      <c r="Y34" s="131"/>
      <c r="Z34" s="556">
        <f t="shared" si="2"/>
        <v>0</v>
      </c>
      <c r="AA34" s="557"/>
      <c r="AB34" s="558"/>
      <c r="AC34" s="559">
        <v>3</v>
      </c>
      <c r="AD34" s="446"/>
    </row>
    <row r="35" spans="2:30" ht="15.75">
      <c r="B35" s="547" t="str">
        <f>$B$7</f>
        <v>Floris, Marco</v>
      </c>
      <c r="C35" s="131"/>
      <c r="D35" s="131"/>
      <c r="E35" s="131"/>
      <c r="F35" s="131"/>
      <c r="G35" s="290" t="str">
        <f>$G$7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1</v>
      </c>
      <c r="Q35" s="550" t="s">
        <v>2</v>
      </c>
      <c r="R35" s="549">
        <f>$AB$7</f>
        <v>3</v>
      </c>
      <c r="S35" s="551"/>
      <c r="T35" s="552">
        <f>$AC$7</f>
        <v>4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-5</v>
      </c>
      <c r="AA35" s="557"/>
      <c r="AB35" s="558"/>
      <c r="AC35" s="559">
        <v>4</v>
      </c>
      <c r="AD35" s="446"/>
    </row>
    <row r="36" spans="2:30" ht="15.75">
      <c r="B36" s="547">
        <f>$B$9</f>
        <v>0</v>
      </c>
      <c r="C36" s="131"/>
      <c r="D36" s="131"/>
      <c r="E36" s="131"/>
      <c r="F36" s="131"/>
      <c r="G36" s="290">
        <f>$G$9</f>
        <v>0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0</v>
      </c>
      <c r="Q36" s="550" t="s">
        <v>2</v>
      </c>
      <c r="R36" s="549">
        <f>$AB$9</f>
        <v>0</v>
      </c>
      <c r="S36" s="551"/>
      <c r="T36" s="552">
        <f>$AC$9</f>
        <v>0</v>
      </c>
      <c r="U36" s="553"/>
      <c r="V36" s="550" t="s">
        <v>2</v>
      </c>
      <c r="W36" s="554">
        <f>$AE$9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$B$8</f>
        <v>Messner, Phillip</v>
      </c>
      <c r="C37" s="88"/>
      <c r="D37" s="88"/>
      <c r="E37" s="541"/>
      <c r="F37" s="88"/>
      <c r="G37" s="271" t="str">
        <f>$G$8</f>
        <v>Friedrichshaller SV</v>
      </c>
      <c r="H37" s="88"/>
      <c r="I37" s="88"/>
      <c r="J37" s="88"/>
      <c r="K37" s="88"/>
      <c r="L37" s="88"/>
      <c r="M37" s="88"/>
      <c r="N37" s="88"/>
      <c r="O37" s="81"/>
      <c r="P37" s="572">
        <f>$Z$8</f>
        <v>0</v>
      </c>
      <c r="Q37" s="573" t="s">
        <v>2</v>
      </c>
      <c r="R37" s="572">
        <f>$AB$8</f>
        <v>4</v>
      </c>
      <c r="S37" s="574"/>
      <c r="T37" s="575">
        <f>$AC$8</f>
        <v>0</v>
      </c>
      <c r="U37" s="576"/>
      <c r="V37" s="573" t="s">
        <v>2</v>
      </c>
      <c r="W37" s="577">
        <f>$AE$8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31</v>
      </c>
      <c r="U38" s="585"/>
      <c r="V38" s="573" t="s">
        <v>2</v>
      </c>
      <c r="W38" s="585">
        <f>SUM(W32:W37)</f>
        <v>31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47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53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278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279</v>
      </c>
      <c r="C5" s="399"/>
      <c r="D5" s="399"/>
      <c r="E5" s="411"/>
      <c r="F5" s="401"/>
      <c r="G5" s="402" t="s">
        <v>114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1</v>
      </c>
      <c r="T5" s="406">
        <f>+H14</f>
        <v>3</v>
      </c>
      <c r="U5" s="407" t="s">
        <v>2</v>
      </c>
      <c r="V5" s="409">
        <f>+J14</f>
        <v>0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3</v>
      </c>
      <c r="AA5" s="407" t="s">
        <v>2</v>
      </c>
      <c r="AB5" s="408">
        <f t="shared" si="1"/>
        <v>1</v>
      </c>
      <c r="AC5" s="409">
        <f>SUM(H14,J25,AF18,H20,AF14)</f>
        <v>9</v>
      </c>
      <c r="AD5" s="407" t="s">
        <v>2</v>
      </c>
      <c r="AE5" s="409">
        <f>SUM(J14,H25,AH18,J20,AH14)</f>
        <v>4</v>
      </c>
      <c r="AF5" s="622"/>
      <c r="AG5" s="591"/>
      <c r="AH5" s="592"/>
    </row>
    <row r="6" spans="1:34" ht="15.75">
      <c r="A6" s="397">
        <v>3</v>
      </c>
      <c r="B6" s="398" t="s">
        <v>280</v>
      </c>
      <c r="C6" s="399"/>
      <c r="D6" s="399"/>
      <c r="E6" s="411"/>
      <c r="F6" s="401"/>
      <c r="G6" s="402" t="s">
        <v>68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2</v>
      </c>
      <c r="T6" s="406">
        <f>+H24</f>
        <v>3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2</v>
      </c>
      <c r="AA6" s="407" t="s">
        <v>2</v>
      </c>
      <c r="AB6" s="408">
        <f t="shared" si="1"/>
        <v>2</v>
      </c>
      <c r="AC6" s="409">
        <f>SUM(H15,H24,AH19,J20,AF13)</f>
        <v>6</v>
      </c>
      <c r="AD6" s="407" t="s">
        <v>2</v>
      </c>
      <c r="AE6" s="409">
        <f>SUM(J15,J24,AF19,H20,AH13)</f>
        <v>8</v>
      </c>
      <c r="AF6" s="622"/>
      <c r="AG6" s="591"/>
      <c r="AH6" s="592"/>
    </row>
    <row r="7" spans="1:34" ht="15.75">
      <c r="A7" s="397">
        <v>4</v>
      </c>
      <c r="B7" s="398" t="s">
        <v>281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1</v>
      </c>
      <c r="L7" s="399" t="s">
        <v>2</v>
      </c>
      <c r="M7" s="413">
        <f>+Q5</f>
        <v>3</v>
      </c>
      <c r="N7" s="412">
        <f>+S6</f>
        <v>2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1</v>
      </c>
      <c r="AA7" s="407" t="s">
        <v>2</v>
      </c>
      <c r="AB7" s="408">
        <f t="shared" si="1"/>
        <v>3</v>
      </c>
      <c r="AC7" s="409">
        <f>SUM(J15,H23,AF20,J19,AH14)</f>
        <v>6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289</v>
      </c>
      <c r="C8" s="384"/>
      <c r="D8" s="3"/>
      <c r="E8" s="411"/>
      <c r="F8" s="422"/>
      <c r="G8" s="423" t="s">
        <v>77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3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0</v>
      </c>
      <c r="AA8" s="407" t="s">
        <v>2</v>
      </c>
      <c r="AB8" s="408">
        <f t="shared" si="1"/>
        <v>4</v>
      </c>
      <c r="AC8" s="409">
        <f>SUM(J14,J24,AH20,H18,AH15)</f>
        <v>0</v>
      </c>
      <c r="AD8" s="407" t="s">
        <v>2</v>
      </c>
      <c r="AE8" s="408">
        <f>SUM(H14,H24,AF20,J18,AF15)</f>
        <v>12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33</v>
      </c>
      <c r="AD10" s="445"/>
      <c r="AE10" s="445">
        <f>SUM(AE4:AE9)</f>
        <v>33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Seidler, Felix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Schneider, Martin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Wenzelburger, Peter</v>
      </c>
      <c r="F14" s="480" t="s">
        <v>4</v>
      </c>
      <c r="G14" s="413" t="str">
        <f>+B8</f>
        <v>Heinzelmann, Patrik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Wenzelburger, Peter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Sutter, Michael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1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Schneider, Martin</v>
      </c>
      <c r="F15" s="494" t="s">
        <v>4</v>
      </c>
      <c r="G15" s="495" t="str">
        <f>+B7</f>
        <v>Sutter, Michael</v>
      </c>
      <c r="H15" s="496">
        <v>3</v>
      </c>
      <c r="I15" s="58" t="s">
        <v>2</v>
      </c>
      <c r="J15" s="497">
        <v>2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Seidler, Felix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Heinzelmann, Patrik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Heinzelmann, Patrik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Wenzelburger, Peter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Seidler, Felix</v>
      </c>
      <c r="F19" s="484" t="s">
        <v>4</v>
      </c>
      <c r="G19" s="412" t="str">
        <f>+B7</f>
        <v>Sutter, Michael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Seidler, Felix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Schneider, Martin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Wenzelburger, Peter</v>
      </c>
      <c r="F20" s="89" t="s">
        <v>4</v>
      </c>
      <c r="G20" s="493" t="str">
        <f>+B6</f>
        <v>Schneider, Martin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Sutter, Michael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Heinzelmann, Patrik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Sutter, Michael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Schneider, Martin</v>
      </c>
      <c r="F24" s="480" t="s">
        <v>4</v>
      </c>
      <c r="G24" s="413" t="str">
        <f>+B8</f>
        <v>Heinzelmann, Patrik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Seidler, Felix</v>
      </c>
      <c r="F25" s="533" t="s">
        <v>4</v>
      </c>
      <c r="G25" s="502" t="str">
        <f>+B5</f>
        <v>Wenzelburger, Peter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Seidler, Felix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$B$5</f>
        <v>Wenzelburger, Peter</v>
      </c>
      <c r="C33" s="78"/>
      <c r="D33" s="78"/>
      <c r="E33" s="78"/>
      <c r="F33" s="78"/>
      <c r="G33" s="275" t="str">
        <f>$G$5</f>
        <v>TSB Horkheim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3</v>
      </c>
      <c r="Q33" s="563" t="s">
        <v>2</v>
      </c>
      <c r="R33" s="562">
        <f>$AB$5</f>
        <v>1</v>
      </c>
      <c r="S33" s="564"/>
      <c r="T33" s="565">
        <f>$AC$5</f>
        <v>9</v>
      </c>
      <c r="U33" s="566"/>
      <c r="V33" s="563" t="s">
        <v>2</v>
      </c>
      <c r="W33" s="567">
        <f>$AE$5</f>
        <v>4</v>
      </c>
      <c r="X33" s="568"/>
      <c r="Y33" s="78"/>
      <c r="Z33" s="569">
        <f t="shared" si="2"/>
        <v>5</v>
      </c>
      <c r="AA33" s="570"/>
      <c r="AB33" s="558"/>
      <c r="AC33" s="559">
        <v>2</v>
      </c>
      <c r="AD33" s="446"/>
    </row>
    <row r="34" spans="2:30" ht="15.75">
      <c r="B34" s="547" t="str">
        <f>$B$6</f>
        <v>Schneider, Martin</v>
      </c>
      <c r="C34" s="131"/>
      <c r="D34" s="131"/>
      <c r="E34" s="131"/>
      <c r="F34" s="131"/>
      <c r="G34" s="290" t="str">
        <f>$G$6</f>
        <v>VfL Neckargartach</v>
      </c>
      <c r="H34" s="131"/>
      <c r="I34" s="131"/>
      <c r="J34" s="131"/>
      <c r="K34" s="131"/>
      <c r="L34" s="131"/>
      <c r="M34" s="131"/>
      <c r="N34" s="131"/>
      <c r="O34" s="548"/>
      <c r="P34" s="549">
        <f>$Z$6</f>
        <v>2</v>
      </c>
      <c r="Q34" s="550" t="s">
        <v>2</v>
      </c>
      <c r="R34" s="549">
        <f>$AB$6</f>
        <v>2</v>
      </c>
      <c r="S34" s="551"/>
      <c r="T34" s="552">
        <f>$AC$6</f>
        <v>6</v>
      </c>
      <c r="U34" s="553"/>
      <c r="V34" s="550" t="s">
        <v>2</v>
      </c>
      <c r="W34" s="554">
        <f>$AE$6</f>
        <v>8</v>
      </c>
      <c r="X34" s="555"/>
      <c r="Y34" s="131"/>
      <c r="Z34" s="556">
        <f t="shared" si="2"/>
        <v>-2</v>
      </c>
      <c r="AA34" s="557"/>
      <c r="AB34" s="558"/>
      <c r="AC34" s="559">
        <v>3</v>
      </c>
      <c r="AD34" s="446"/>
    </row>
    <row r="35" spans="2:30" ht="15.75">
      <c r="B35" s="547" t="str">
        <f>$B$7</f>
        <v>Sutter, Michael</v>
      </c>
      <c r="C35" s="131"/>
      <c r="D35" s="131"/>
      <c r="E35" s="131"/>
      <c r="F35" s="131"/>
      <c r="G35" s="290" t="str">
        <f>$G$7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1</v>
      </c>
      <c r="Q35" s="550" t="s">
        <v>2</v>
      </c>
      <c r="R35" s="549">
        <f>$AB$7</f>
        <v>3</v>
      </c>
      <c r="S35" s="551"/>
      <c r="T35" s="552">
        <f>$AC$7</f>
        <v>6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-3</v>
      </c>
      <c r="AA35" s="557"/>
      <c r="AB35" s="558"/>
      <c r="AC35" s="559">
        <v>4</v>
      </c>
      <c r="AD35" s="446"/>
    </row>
    <row r="36" spans="2:30" ht="15.75">
      <c r="B36" s="547">
        <f>$B$9</f>
        <v>0</v>
      </c>
      <c r="C36" s="131"/>
      <c r="D36" s="131"/>
      <c r="E36" s="131"/>
      <c r="F36" s="131"/>
      <c r="G36" s="290">
        <f>$G$9</f>
        <v>0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0</v>
      </c>
      <c r="Q36" s="550" t="s">
        <v>2</v>
      </c>
      <c r="R36" s="549">
        <f>$AB$9</f>
        <v>0</v>
      </c>
      <c r="S36" s="551"/>
      <c r="T36" s="552">
        <f>$AC$9</f>
        <v>0</v>
      </c>
      <c r="U36" s="553"/>
      <c r="V36" s="550" t="s">
        <v>2</v>
      </c>
      <c r="W36" s="554">
        <f>$AE$9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$B$8</f>
        <v>Heinzelmann, Patrik</v>
      </c>
      <c r="C37" s="88"/>
      <c r="D37" s="88"/>
      <c r="E37" s="541"/>
      <c r="F37" s="88"/>
      <c r="G37" s="271" t="str">
        <f>$G$8</f>
        <v>TSV Untereisesheim</v>
      </c>
      <c r="H37" s="88"/>
      <c r="I37" s="88"/>
      <c r="J37" s="88"/>
      <c r="K37" s="88"/>
      <c r="L37" s="88"/>
      <c r="M37" s="88"/>
      <c r="N37" s="88"/>
      <c r="O37" s="81"/>
      <c r="P37" s="572">
        <f>$Z$8</f>
        <v>0</v>
      </c>
      <c r="Q37" s="573" t="s">
        <v>2</v>
      </c>
      <c r="R37" s="572">
        <f>$AB$8</f>
        <v>4</v>
      </c>
      <c r="S37" s="574"/>
      <c r="T37" s="575">
        <f>$AC$8</f>
        <v>0</v>
      </c>
      <c r="U37" s="576"/>
      <c r="V37" s="573" t="s">
        <v>2</v>
      </c>
      <c r="W37" s="577">
        <f>$AE$8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33</v>
      </c>
      <c r="U38" s="585"/>
      <c r="V38" s="573" t="s">
        <v>2</v>
      </c>
      <c r="W38" s="585">
        <f>SUM(W32:W37)</f>
        <v>33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54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55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120</v>
      </c>
      <c r="C4" s="399"/>
      <c r="D4" s="399"/>
      <c r="E4" s="400"/>
      <c r="F4" s="401"/>
      <c r="G4" s="402" t="s">
        <v>83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1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1</v>
      </c>
      <c r="AF4" s="622"/>
      <c r="AG4" s="591"/>
      <c r="AH4" s="592"/>
    </row>
    <row r="5" spans="1:34" ht="15.75">
      <c r="A5" s="397">
        <v>2</v>
      </c>
      <c r="B5" s="398" t="s">
        <v>121</v>
      </c>
      <c r="C5" s="399"/>
      <c r="D5" s="399"/>
      <c r="E5" s="411"/>
      <c r="F5" s="401"/>
      <c r="G5" s="402" t="s">
        <v>71</v>
      </c>
      <c r="H5" s="412">
        <f>+M4</f>
        <v>1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1</v>
      </c>
      <c r="W5" s="406">
        <f>+AF18</f>
        <v>3</v>
      </c>
      <c r="X5" s="407" t="s">
        <v>2</v>
      </c>
      <c r="Y5" s="409">
        <f>+AH18</f>
        <v>2</v>
      </c>
      <c r="Z5" s="410">
        <f t="shared" si="0"/>
        <v>4</v>
      </c>
      <c r="AA5" s="407" t="s">
        <v>2</v>
      </c>
      <c r="AB5" s="408">
        <f t="shared" si="1"/>
        <v>1</v>
      </c>
      <c r="AC5" s="409">
        <f>SUM(H14,J25,AF18,H20,AF14)</f>
        <v>13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122</v>
      </c>
      <c r="C6" s="399"/>
      <c r="D6" s="399"/>
      <c r="E6" s="411"/>
      <c r="F6" s="401"/>
      <c r="G6" s="402" t="s">
        <v>85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1</v>
      </c>
      <c r="AA6" s="407" t="s">
        <v>2</v>
      </c>
      <c r="AB6" s="408">
        <f t="shared" si="1"/>
        <v>4</v>
      </c>
      <c r="AC6" s="409">
        <f>SUM(H15,H24,AH19,J20,AF13)</f>
        <v>3</v>
      </c>
      <c r="AD6" s="407" t="s">
        <v>2</v>
      </c>
      <c r="AE6" s="409">
        <f>SUM(J15,J24,AF19,H20,AH13)</f>
        <v>12</v>
      </c>
      <c r="AF6" s="622"/>
      <c r="AG6" s="591"/>
      <c r="AH6" s="592"/>
    </row>
    <row r="7" spans="1:34" ht="15.75">
      <c r="A7" s="397">
        <v>4</v>
      </c>
      <c r="B7" s="398" t="s">
        <v>123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3</v>
      </c>
      <c r="Z7" s="410">
        <f t="shared" si="0"/>
        <v>0</v>
      </c>
      <c r="AA7" s="407" t="s">
        <v>2</v>
      </c>
      <c r="AB7" s="408">
        <f t="shared" si="1"/>
        <v>5</v>
      </c>
      <c r="AC7" s="409">
        <f>SUM(J15,H23,AF20,J19,AH14)</f>
        <v>0</v>
      </c>
      <c r="AD7" s="407" t="s">
        <v>2</v>
      </c>
      <c r="AE7" s="409">
        <f>SUM(H15,J23,AH20,H19,AF14)</f>
        <v>15</v>
      </c>
      <c r="AF7" s="622"/>
      <c r="AG7" s="591"/>
      <c r="AH7" s="592"/>
    </row>
    <row r="8" spans="1:34" ht="15.75">
      <c r="A8" s="420">
        <v>5</v>
      </c>
      <c r="B8" s="421" t="s">
        <v>124</v>
      </c>
      <c r="C8" s="384"/>
      <c r="D8" s="3"/>
      <c r="E8" s="411"/>
      <c r="F8" s="422"/>
      <c r="G8" s="423" t="s">
        <v>104</v>
      </c>
      <c r="H8" s="384">
        <f>+V4</f>
        <v>0</v>
      </c>
      <c r="I8" s="407" t="s">
        <v>2</v>
      </c>
      <c r="J8" s="424">
        <f>+T4</f>
        <v>3</v>
      </c>
      <c r="K8" s="384">
        <f>+V5</f>
        <v>1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2</v>
      </c>
      <c r="X8" s="407" t="s">
        <v>2</v>
      </c>
      <c r="Y8" s="428">
        <f>+J18</f>
        <v>3</v>
      </c>
      <c r="Z8" s="410">
        <f t="shared" si="0"/>
        <v>2</v>
      </c>
      <c r="AA8" s="407" t="s">
        <v>2</v>
      </c>
      <c r="AB8" s="408">
        <f t="shared" si="1"/>
        <v>3</v>
      </c>
      <c r="AC8" s="409">
        <f>SUM(J14,J24,AH20,H18,AH15)</f>
        <v>9</v>
      </c>
      <c r="AD8" s="407" t="s">
        <v>2</v>
      </c>
      <c r="AE8" s="408">
        <f>SUM(H14,H24,AF20,J18,AF15)</f>
        <v>9</v>
      </c>
      <c r="AF8" s="622"/>
      <c r="AG8" s="591"/>
      <c r="AH8" s="592"/>
    </row>
    <row r="9" spans="1:34" ht="15.75" customHeight="1" thickBot="1">
      <c r="A9" s="429">
        <v>6</v>
      </c>
      <c r="B9" s="430" t="s">
        <v>125</v>
      </c>
      <c r="C9" s="431"/>
      <c r="D9" s="431"/>
      <c r="E9" s="432"/>
      <c r="F9" s="433"/>
      <c r="G9" s="434" t="s">
        <v>81</v>
      </c>
      <c r="H9" s="435">
        <f>+Y4</f>
        <v>0</v>
      </c>
      <c r="I9" s="436" t="s">
        <v>2</v>
      </c>
      <c r="J9" s="437">
        <f>+W4</f>
        <v>3</v>
      </c>
      <c r="K9" s="435">
        <f>+Y5</f>
        <v>2</v>
      </c>
      <c r="L9" s="431" t="s">
        <v>2</v>
      </c>
      <c r="M9" s="437">
        <f>+W5</f>
        <v>3</v>
      </c>
      <c r="N9" s="435">
        <f>+Y6</f>
        <v>3</v>
      </c>
      <c r="O9" s="436" t="s">
        <v>2</v>
      </c>
      <c r="P9" s="438">
        <f>+W6</f>
        <v>0</v>
      </c>
      <c r="Q9" s="439">
        <f>+Y7</f>
        <v>3</v>
      </c>
      <c r="R9" s="436" t="s">
        <v>2</v>
      </c>
      <c r="S9" s="440">
        <f>+W7</f>
        <v>0</v>
      </c>
      <c r="T9" s="439">
        <f>+Y8</f>
        <v>3</v>
      </c>
      <c r="U9" s="436" t="s">
        <v>2</v>
      </c>
      <c r="V9" s="438">
        <f>+W8</f>
        <v>2</v>
      </c>
      <c r="W9" s="441"/>
      <c r="X9" s="442"/>
      <c r="Y9" s="443"/>
      <c r="Z9" s="444">
        <f t="shared" si="0"/>
        <v>3</v>
      </c>
      <c r="AA9" s="436" t="s">
        <v>2</v>
      </c>
      <c r="AB9" s="438">
        <f t="shared" si="1"/>
        <v>2</v>
      </c>
      <c r="AC9" s="440">
        <f>SUM(J13,J23,AH18,J18,AH13)</f>
        <v>11</v>
      </c>
      <c r="AD9" s="436" t="s">
        <v>2</v>
      </c>
      <c r="AE9" s="440">
        <f>SUM(H13,H23,AF18,H18,AF13)</f>
        <v>8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51</v>
      </c>
      <c r="AD10" s="445"/>
      <c r="AE10" s="445">
        <f>SUM(AE4:AE9)</f>
        <v>51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Rössle, Mareike</v>
      </c>
      <c r="F13" s="461" t="s">
        <v>4</v>
      </c>
      <c r="G13" s="462" t="str">
        <f>+B9</f>
        <v>Rumbolz, Emilie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Großkinsky, Melina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Rumbolz, Emilie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Ortwein, Natalie</v>
      </c>
      <c r="F14" s="480" t="s">
        <v>4</v>
      </c>
      <c r="G14" s="413" t="str">
        <f>+B8</f>
        <v>Mähner, Carolina</v>
      </c>
      <c r="H14" s="463">
        <v>3</v>
      </c>
      <c r="I14" s="64" t="s">
        <v>2</v>
      </c>
      <c r="J14" s="464">
        <v>1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Ortwein, Natalie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Pierro, Marie-Louise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Großkinsky, Melina</v>
      </c>
      <c r="F15" s="494" t="s">
        <v>4</v>
      </c>
      <c r="G15" s="495" t="str">
        <f>+B7</f>
        <v>Pierro, Marie-Louise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Rössle, Mareike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Mähner, Carolina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Mähner, Carolina</v>
      </c>
      <c r="F18" s="471" t="s">
        <v>4</v>
      </c>
      <c r="G18" s="460" t="str">
        <f>+B9</f>
        <v>Rumbolz, Emilie</v>
      </c>
      <c r="H18" s="474">
        <v>2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Ortwein, Natalie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Rumbolz, Emilie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2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Rössle, Mareike</v>
      </c>
      <c r="F19" s="484" t="s">
        <v>4</v>
      </c>
      <c r="G19" s="412" t="str">
        <f>+B7</f>
        <v>Pierro, Marie-Louise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Rössle, Mareike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Großkinsky, Melina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Ortwein, Natalie</v>
      </c>
      <c r="F20" s="89" t="s">
        <v>4</v>
      </c>
      <c r="G20" s="493" t="str">
        <f>+B6</f>
        <v>Großkinsky, Melina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Pierro, Marie-Louise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Mähner, Carolina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Pierro, Marie-Louise</v>
      </c>
      <c r="F23" s="461" t="s">
        <v>4</v>
      </c>
      <c r="G23" s="462" t="str">
        <f>+B9</f>
        <v>Rumbolz, Emilie</v>
      </c>
      <c r="H23" s="463">
        <v>0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Großkinsky, Melina</v>
      </c>
      <c r="F24" s="480" t="s">
        <v>4</v>
      </c>
      <c r="G24" s="413" t="str">
        <f>+B8</f>
        <v>Mähner, Carolina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Rössle, Mareike</v>
      </c>
      <c r="F25" s="533" t="s">
        <v>4</v>
      </c>
      <c r="G25" s="502" t="str">
        <f>+B5</f>
        <v>Ortwein, Natalie</v>
      </c>
      <c r="H25" s="527">
        <v>3</v>
      </c>
      <c r="I25" s="67" t="s">
        <v>2</v>
      </c>
      <c r="J25" s="529">
        <v>1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Rössle, Mareike</v>
      </c>
      <c r="C32" s="131"/>
      <c r="D32" s="131"/>
      <c r="E32" s="131"/>
      <c r="F32" s="131"/>
      <c r="G32" s="290" t="str">
        <f>$G$4</f>
        <v>SV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1</v>
      </c>
      <c r="X32" s="555"/>
      <c r="Y32" s="131"/>
      <c r="Z32" s="556">
        <f aca="true" t="shared" si="2" ref="Z32:Z37">SUM(T32-W32)</f>
        <v>14</v>
      </c>
      <c r="AA32" s="557"/>
      <c r="AB32" s="558"/>
      <c r="AC32" s="559">
        <v>1</v>
      </c>
      <c r="AD32" s="446"/>
    </row>
    <row r="33" spans="2:30" ht="15.75">
      <c r="B33" s="560" t="str">
        <f>$B$5</f>
        <v>Ortwein, Natalie</v>
      </c>
      <c r="C33" s="78"/>
      <c r="D33" s="78"/>
      <c r="E33" s="78"/>
      <c r="F33" s="78"/>
      <c r="G33" s="275" t="str">
        <f>$G$5</f>
        <v>TSV Erlenbach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4</v>
      </c>
      <c r="Q33" s="563" t="s">
        <v>2</v>
      </c>
      <c r="R33" s="562">
        <f>$AB$5</f>
        <v>1</v>
      </c>
      <c r="S33" s="564"/>
      <c r="T33" s="565">
        <f>$AC$5</f>
        <v>13</v>
      </c>
      <c r="U33" s="566"/>
      <c r="V33" s="563" t="s">
        <v>2</v>
      </c>
      <c r="W33" s="567">
        <f>$AE$5</f>
        <v>6</v>
      </c>
      <c r="X33" s="568"/>
      <c r="Y33" s="78"/>
      <c r="Z33" s="569">
        <f t="shared" si="2"/>
        <v>7</v>
      </c>
      <c r="AA33" s="570"/>
      <c r="AB33" s="558"/>
      <c r="AC33" s="559">
        <v>2</v>
      </c>
      <c r="AD33" s="446"/>
    </row>
    <row r="34" spans="2:30" ht="15.75">
      <c r="B34" s="547" t="str">
        <f>$B$9</f>
        <v>Rumbolz, Emilie</v>
      </c>
      <c r="C34" s="131"/>
      <c r="D34" s="131"/>
      <c r="E34" s="131"/>
      <c r="F34" s="131"/>
      <c r="G34" s="290" t="str">
        <f>$G$9</f>
        <v>TGV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$Z$9</f>
        <v>3</v>
      </c>
      <c r="Q34" s="550" t="s">
        <v>2</v>
      </c>
      <c r="R34" s="549">
        <f>$AB$9</f>
        <v>2</v>
      </c>
      <c r="S34" s="551"/>
      <c r="T34" s="552">
        <f>$AC$9</f>
        <v>11</v>
      </c>
      <c r="U34" s="553"/>
      <c r="V34" s="550" t="s">
        <v>2</v>
      </c>
      <c r="W34" s="554">
        <f>$AE$9</f>
        <v>8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$B$8</f>
        <v>Mähner, Carolina</v>
      </c>
      <c r="C35" s="131"/>
      <c r="D35" s="131"/>
      <c r="E35" s="288"/>
      <c r="F35" s="131"/>
      <c r="G35" s="290" t="str">
        <f>$G$8</f>
        <v>TSV Weinsberg</v>
      </c>
      <c r="H35" s="131"/>
      <c r="I35" s="131"/>
      <c r="J35" s="131"/>
      <c r="K35" s="131"/>
      <c r="L35" s="131"/>
      <c r="M35" s="131"/>
      <c r="N35" s="131"/>
      <c r="O35" s="548"/>
      <c r="P35" s="549">
        <f>$Z$8</f>
        <v>2</v>
      </c>
      <c r="Q35" s="550" t="s">
        <v>2</v>
      </c>
      <c r="R35" s="549">
        <f>$AB$8</f>
        <v>3</v>
      </c>
      <c r="S35" s="551"/>
      <c r="T35" s="552">
        <f>$AC$8</f>
        <v>9</v>
      </c>
      <c r="U35" s="553"/>
      <c r="V35" s="550" t="s">
        <v>2</v>
      </c>
      <c r="W35" s="554">
        <f>$AE$8</f>
        <v>9</v>
      </c>
      <c r="X35" s="555"/>
      <c r="Y35" s="131"/>
      <c r="Z35" s="556">
        <f t="shared" si="2"/>
        <v>0</v>
      </c>
      <c r="AA35" s="557"/>
      <c r="AB35" s="558"/>
      <c r="AC35" s="559">
        <v>4</v>
      </c>
      <c r="AD35" s="446"/>
    </row>
    <row r="36" spans="2:30" ht="15.75">
      <c r="B36" s="547" t="str">
        <f>$B$6</f>
        <v>Großkinsky, Melina</v>
      </c>
      <c r="C36" s="131"/>
      <c r="D36" s="131"/>
      <c r="E36" s="131"/>
      <c r="F36" s="131"/>
      <c r="G36" s="290" t="str">
        <f>$G$6</f>
        <v>TG Offenau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1</v>
      </c>
      <c r="Q36" s="550" t="s">
        <v>2</v>
      </c>
      <c r="R36" s="549">
        <f>$AB$6</f>
        <v>4</v>
      </c>
      <c r="S36" s="551"/>
      <c r="T36" s="552">
        <f>$AC$6</f>
        <v>3</v>
      </c>
      <c r="U36" s="553"/>
      <c r="V36" s="550" t="s">
        <v>2</v>
      </c>
      <c r="W36" s="554">
        <f>$AE$6</f>
        <v>12</v>
      </c>
      <c r="X36" s="555"/>
      <c r="Y36" s="131"/>
      <c r="Z36" s="556">
        <f t="shared" si="2"/>
        <v>-9</v>
      </c>
      <c r="AA36" s="557"/>
      <c r="AB36" s="558"/>
      <c r="AC36" s="559">
        <v>5</v>
      </c>
      <c r="AD36" s="446"/>
    </row>
    <row r="37" spans="2:30" ht="16.5" thickBot="1">
      <c r="B37" s="571" t="str">
        <f>$B$7</f>
        <v>Pierro, Marie-Louise</v>
      </c>
      <c r="C37" s="88"/>
      <c r="D37" s="88"/>
      <c r="E37" s="88"/>
      <c r="F37" s="88"/>
      <c r="G37" s="271" t="str">
        <f>$G$7</f>
        <v>TG Offenau</v>
      </c>
      <c r="H37" s="88"/>
      <c r="I37" s="88"/>
      <c r="J37" s="88"/>
      <c r="K37" s="88"/>
      <c r="L37" s="88"/>
      <c r="M37" s="88"/>
      <c r="N37" s="88"/>
      <c r="O37" s="81"/>
      <c r="P37" s="572">
        <f>$Z$7</f>
        <v>0</v>
      </c>
      <c r="Q37" s="573" t="s">
        <v>2</v>
      </c>
      <c r="R37" s="572">
        <f>$AB$7</f>
        <v>5</v>
      </c>
      <c r="S37" s="574"/>
      <c r="T37" s="575">
        <f>$AC$7</f>
        <v>0</v>
      </c>
      <c r="U37" s="576"/>
      <c r="V37" s="573" t="s">
        <v>2</v>
      </c>
      <c r="W37" s="577">
        <f>$AE$7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51</v>
      </c>
      <c r="U38" s="585"/>
      <c r="V38" s="573" t="s">
        <v>2</v>
      </c>
      <c r="W38" s="585">
        <f>SUM(W32:W37)</f>
        <v>51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54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56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116</v>
      </c>
      <c r="C4" s="399"/>
      <c r="D4" s="399"/>
      <c r="E4" s="400"/>
      <c r="F4" s="401"/>
      <c r="G4" s="402" t="s">
        <v>87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0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117</v>
      </c>
      <c r="C5" s="399"/>
      <c r="D5" s="399"/>
      <c r="E5" s="411"/>
      <c r="F5" s="401"/>
      <c r="G5" s="402" t="s">
        <v>83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3</v>
      </c>
      <c r="AA5" s="407" t="s">
        <v>2</v>
      </c>
      <c r="AB5" s="408">
        <f t="shared" si="1"/>
        <v>1</v>
      </c>
      <c r="AC5" s="409">
        <f>SUM(H14,J25,AF18,H20,AF14)</f>
        <v>9</v>
      </c>
      <c r="AD5" s="407" t="s">
        <v>2</v>
      </c>
      <c r="AE5" s="409">
        <f>SUM(J14,H25,AH18,J20,AH14)</f>
        <v>3</v>
      </c>
      <c r="AF5" s="622"/>
      <c r="AG5" s="591"/>
      <c r="AH5" s="592"/>
    </row>
    <row r="6" spans="1:34" ht="15.75">
      <c r="A6" s="397">
        <v>3</v>
      </c>
      <c r="B6" s="398" t="s">
        <v>284</v>
      </c>
      <c r="C6" s="399"/>
      <c r="D6" s="399"/>
      <c r="E6" s="411"/>
      <c r="F6" s="401"/>
      <c r="G6" s="402" t="s">
        <v>284</v>
      </c>
      <c r="H6" s="412">
        <f>+P4</f>
        <v>0</v>
      </c>
      <c r="I6" s="407" t="s">
        <v>2</v>
      </c>
      <c r="J6" s="413">
        <f>+N4</f>
        <v>0</v>
      </c>
      <c r="K6" s="412">
        <f>+P5</f>
        <v>0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0</v>
      </c>
      <c r="AA6" s="407" t="s">
        <v>2</v>
      </c>
      <c r="AB6" s="408">
        <f t="shared" si="1"/>
        <v>0</v>
      </c>
      <c r="AC6" s="409">
        <f>SUM(H15,H24,AH19,J20,AF13)</f>
        <v>0</v>
      </c>
      <c r="AD6" s="407" t="s">
        <v>2</v>
      </c>
      <c r="AE6" s="409">
        <f>SUM(J15,J24,AF19,H20,AH13)</f>
        <v>0</v>
      </c>
      <c r="AF6" s="622"/>
      <c r="AG6" s="591"/>
      <c r="AH6" s="592"/>
    </row>
    <row r="7" spans="1:34" ht="15.75">
      <c r="A7" s="397">
        <v>4</v>
      </c>
      <c r="B7" s="398" t="s">
        <v>119</v>
      </c>
      <c r="C7" s="399"/>
      <c r="D7" s="399"/>
      <c r="E7" s="411"/>
      <c r="F7" s="401"/>
      <c r="G7" s="402" t="s">
        <v>75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1</v>
      </c>
      <c r="U7" s="419" t="s">
        <v>2</v>
      </c>
      <c r="V7" s="409">
        <f>+AH20</f>
        <v>3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1</v>
      </c>
      <c r="AA7" s="407" t="s">
        <v>2</v>
      </c>
      <c r="AB7" s="408">
        <f t="shared" si="1"/>
        <v>3</v>
      </c>
      <c r="AC7" s="409">
        <f>SUM(J15,H23,AF20,J19,AH14)</f>
        <v>4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118</v>
      </c>
      <c r="C8" s="384"/>
      <c r="D8" s="3"/>
      <c r="E8" s="411"/>
      <c r="F8" s="422"/>
      <c r="G8" s="423" t="s">
        <v>83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1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6</v>
      </c>
      <c r="AD8" s="407" t="s">
        <v>2</v>
      </c>
      <c r="AE8" s="408">
        <f>SUM(H14,H24,AF20,J18,AF15)</f>
        <v>7</v>
      </c>
      <c r="AF8" s="622"/>
      <c r="AG8" s="591"/>
      <c r="AH8" s="592"/>
    </row>
    <row r="9" spans="1:34" ht="15.75" customHeight="1" thickBot="1">
      <c r="A9" s="429">
        <v>6</v>
      </c>
      <c r="B9" s="430" t="s">
        <v>288</v>
      </c>
      <c r="C9" s="431"/>
      <c r="D9" s="431"/>
      <c r="E9" s="432"/>
      <c r="F9" s="433"/>
      <c r="G9" s="434" t="s">
        <v>133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3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4</v>
      </c>
      <c r="AC9" s="440">
        <f>SUM(J13,J23,AH18,J18,AH13)</f>
        <v>0</v>
      </c>
      <c r="AD9" s="436" t="s">
        <v>2</v>
      </c>
      <c r="AE9" s="440">
        <f>SUM(H13,H23,AF18,H18,AF13)</f>
        <v>12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31</v>
      </c>
      <c r="AD10" s="445"/>
      <c r="AE10" s="445">
        <f>SUM(AE4:AE9)</f>
        <v>31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Ost, Julia</v>
      </c>
      <c r="F13" s="461" t="s">
        <v>4</v>
      </c>
      <c r="G13" s="462" t="str">
        <f>+B9</f>
        <v> Schwarz, Laura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 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 Schwarz, Laura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Fabriz, Sina</v>
      </c>
      <c r="F14" s="480" t="s">
        <v>4</v>
      </c>
      <c r="G14" s="413" t="str">
        <f>+B8</f>
        <v>Häffner, Pia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Fabriz, Sina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Wilder, Dorothee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 </v>
      </c>
      <c r="F15" s="494" t="s">
        <v>4</v>
      </c>
      <c r="G15" s="495" t="str">
        <f>+B7</f>
        <v>Wilder, Dorothee</v>
      </c>
      <c r="H15" s="496"/>
      <c r="I15" s="58" t="s">
        <v>2</v>
      </c>
      <c r="J15" s="497"/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Ost, Julia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Häffner, Pia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Häffner, Pia</v>
      </c>
      <c r="F18" s="471" t="s">
        <v>4</v>
      </c>
      <c r="G18" s="460" t="str">
        <f>+B9</f>
        <v> Schwarz, Laura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Fabriz, Sina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 Schwarz, Laura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Ost, Julia</v>
      </c>
      <c r="F19" s="484" t="s">
        <v>4</v>
      </c>
      <c r="G19" s="412" t="str">
        <f>+B7</f>
        <v>Wilder, Dorothee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Ost, Julia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 </v>
      </c>
      <c r="Y19" s="78"/>
      <c r="Z19" s="50"/>
      <c r="AA19" s="412"/>
      <c r="AB19" s="412"/>
      <c r="AC19" s="412"/>
      <c r="AD19" s="412"/>
      <c r="AE19" s="412"/>
      <c r="AF19" s="474"/>
      <c r="AG19" s="64" t="s">
        <v>2</v>
      </c>
      <c r="AH19" s="464"/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Fabriz, Sina</v>
      </c>
      <c r="F20" s="89" t="s">
        <v>4</v>
      </c>
      <c r="G20" s="493" t="str">
        <f>+B6</f>
        <v> </v>
      </c>
      <c r="H20" s="527"/>
      <c r="I20" s="528" t="s">
        <v>2</v>
      </c>
      <c r="J20" s="529"/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Wilder, Dorothee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Häffner, Pia</v>
      </c>
      <c r="Y20" s="88"/>
      <c r="Z20" s="61"/>
      <c r="AA20" s="493"/>
      <c r="AB20" s="493"/>
      <c r="AC20" s="493"/>
      <c r="AD20" s="493"/>
      <c r="AE20" s="493"/>
      <c r="AF20" s="527">
        <v>1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Wilder, Dorothee</v>
      </c>
      <c r="F23" s="461" t="s">
        <v>4</v>
      </c>
      <c r="G23" s="462" t="str">
        <f>+B9</f>
        <v> Schwarz, Laura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 </v>
      </c>
      <c r="F24" s="480" t="s">
        <v>4</v>
      </c>
      <c r="G24" s="413" t="str">
        <f>+B8</f>
        <v>Häffner, Pia</v>
      </c>
      <c r="H24" s="463"/>
      <c r="I24" s="64" t="s">
        <v>2</v>
      </c>
      <c r="J24" s="464"/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Ost, Julia</v>
      </c>
      <c r="F25" s="533" t="s">
        <v>4</v>
      </c>
      <c r="G25" s="502" t="str">
        <f>+B5</f>
        <v>Fabriz, Sina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Ost, Julia</v>
      </c>
      <c r="C32" s="131"/>
      <c r="D32" s="131"/>
      <c r="E32" s="131"/>
      <c r="F32" s="131"/>
      <c r="G32" s="290" t="str">
        <f>$G$4</f>
        <v>Spfr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$B$5</f>
        <v>Fabriz, Sina</v>
      </c>
      <c r="C33" s="78"/>
      <c r="D33" s="78"/>
      <c r="E33" s="78"/>
      <c r="F33" s="78"/>
      <c r="G33" s="275" t="str">
        <f>$G$5</f>
        <v>SV Neckarsulm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3</v>
      </c>
      <c r="Q33" s="563" t="s">
        <v>2</v>
      </c>
      <c r="R33" s="562">
        <f>$AB$5</f>
        <v>1</v>
      </c>
      <c r="S33" s="564"/>
      <c r="T33" s="565">
        <f>$AC$5</f>
        <v>9</v>
      </c>
      <c r="U33" s="566"/>
      <c r="V33" s="563" t="s">
        <v>2</v>
      </c>
      <c r="W33" s="567">
        <f>$AE$5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$B$8</f>
        <v>Häffner, Pia</v>
      </c>
      <c r="C34" s="131"/>
      <c r="D34" s="131"/>
      <c r="E34" s="288"/>
      <c r="F34" s="131"/>
      <c r="G34" s="290" t="str">
        <f>$G$8</f>
        <v>SV Neckarsulm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2</v>
      </c>
      <c r="Q34" s="550" t="s">
        <v>2</v>
      </c>
      <c r="R34" s="549">
        <f>$AB$8</f>
        <v>2</v>
      </c>
      <c r="S34" s="551"/>
      <c r="T34" s="552">
        <f>$AC$8</f>
        <v>6</v>
      </c>
      <c r="U34" s="553"/>
      <c r="V34" s="550" t="s">
        <v>2</v>
      </c>
      <c r="W34" s="554">
        <f>$AE$8</f>
        <v>7</v>
      </c>
      <c r="X34" s="555"/>
      <c r="Y34" s="131"/>
      <c r="Z34" s="556">
        <f t="shared" si="2"/>
        <v>-1</v>
      </c>
      <c r="AA34" s="557"/>
      <c r="AB34" s="558"/>
      <c r="AC34" s="559">
        <v>3</v>
      </c>
      <c r="AD34" s="446"/>
    </row>
    <row r="35" spans="2:30" ht="15.75">
      <c r="B35" s="547" t="str">
        <f>$B$7</f>
        <v>Wilder, Dorothee</v>
      </c>
      <c r="C35" s="131"/>
      <c r="D35" s="131"/>
      <c r="E35" s="131"/>
      <c r="F35" s="131"/>
      <c r="G35" s="290" t="str">
        <f>$G$7</f>
        <v>TTC Gochsen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1</v>
      </c>
      <c r="Q35" s="550" t="s">
        <v>2</v>
      </c>
      <c r="R35" s="549">
        <f>$AB$7</f>
        <v>3</v>
      </c>
      <c r="S35" s="551"/>
      <c r="T35" s="552">
        <f>$AC$7</f>
        <v>4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-5</v>
      </c>
      <c r="AA35" s="557"/>
      <c r="AB35" s="558"/>
      <c r="AC35" s="559">
        <v>4</v>
      </c>
      <c r="AD35" s="446"/>
    </row>
    <row r="36" spans="2:30" ht="15.75">
      <c r="B36" s="547" t="str">
        <f>$B$6</f>
        <v> </v>
      </c>
      <c r="C36" s="131"/>
      <c r="D36" s="131"/>
      <c r="E36" s="131"/>
      <c r="F36" s="131"/>
      <c r="G36" s="290" t="str">
        <f>$G$6</f>
        <v> 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0</v>
      </c>
      <c r="Q36" s="550" t="s">
        <v>2</v>
      </c>
      <c r="R36" s="549">
        <f>$AB$6</f>
        <v>0</v>
      </c>
      <c r="S36" s="551"/>
      <c r="T36" s="552">
        <f>$AC$6</f>
        <v>0</v>
      </c>
      <c r="U36" s="553"/>
      <c r="V36" s="550" t="s">
        <v>2</v>
      </c>
      <c r="W36" s="554">
        <f>$AE$6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 Schwarz, Laura</v>
      </c>
      <c r="C37" s="88"/>
      <c r="D37" s="88"/>
      <c r="E37" s="88"/>
      <c r="F37" s="88"/>
      <c r="G37" s="271" t="str">
        <f>$G$9</f>
        <v>TSV Talheim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4</v>
      </c>
      <c r="S37" s="574"/>
      <c r="T37" s="575">
        <f>$AC$9</f>
        <v>0</v>
      </c>
      <c r="U37" s="576"/>
      <c r="V37" s="573" t="s">
        <v>2</v>
      </c>
      <c r="W37" s="577">
        <f>$AE$9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31</v>
      </c>
      <c r="U38" s="585"/>
      <c r="V38" s="573" t="s">
        <v>2</v>
      </c>
      <c r="W38" s="585">
        <f>SUM(W32:W37)</f>
        <v>31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B30" sqref="B30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54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57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109</v>
      </c>
      <c r="C4" s="399"/>
      <c r="D4" s="399"/>
      <c r="E4" s="400"/>
      <c r="F4" s="401"/>
      <c r="G4" s="402" t="s">
        <v>83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110</v>
      </c>
      <c r="C5" s="399"/>
      <c r="D5" s="399"/>
      <c r="E5" s="411"/>
      <c r="F5" s="401"/>
      <c r="G5" s="402" t="s">
        <v>85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1</v>
      </c>
      <c r="R5" s="407" t="s">
        <v>2</v>
      </c>
      <c r="S5" s="409">
        <f>+AH14</f>
        <v>3</v>
      </c>
      <c r="T5" s="406">
        <f>+H14</f>
        <v>2</v>
      </c>
      <c r="U5" s="407" t="s">
        <v>2</v>
      </c>
      <c r="V5" s="409">
        <f>+J14</f>
        <v>3</v>
      </c>
      <c r="W5" s="406">
        <f>+AF18</f>
        <v>2</v>
      </c>
      <c r="X5" s="407" t="s">
        <v>2</v>
      </c>
      <c r="Y5" s="409">
        <f>+AH18</f>
        <v>3</v>
      </c>
      <c r="Z5" s="410">
        <f t="shared" si="0"/>
        <v>1</v>
      </c>
      <c r="AA5" s="407" t="s">
        <v>2</v>
      </c>
      <c r="AB5" s="408">
        <f t="shared" si="1"/>
        <v>4</v>
      </c>
      <c r="AC5" s="409">
        <f>SUM(H14,J25,AF18,H20,AF14)</f>
        <v>8</v>
      </c>
      <c r="AD5" s="407" t="s">
        <v>2</v>
      </c>
      <c r="AE5" s="409">
        <f>SUM(J14,H25,AH18,J20,AH14)</f>
        <v>12</v>
      </c>
      <c r="AF5" s="622"/>
      <c r="AG5" s="591"/>
      <c r="AH5" s="592"/>
    </row>
    <row r="6" spans="1:34" ht="15.75">
      <c r="A6" s="397">
        <v>3</v>
      </c>
      <c r="B6" s="398" t="s">
        <v>112</v>
      </c>
      <c r="C6" s="399"/>
      <c r="D6" s="399"/>
      <c r="E6" s="411"/>
      <c r="F6" s="401"/>
      <c r="G6" s="402" t="s">
        <v>81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0</v>
      </c>
      <c r="AA6" s="407" t="s">
        <v>2</v>
      </c>
      <c r="AB6" s="408">
        <f t="shared" si="1"/>
        <v>5</v>
      </c>
      <c r="AC6" s="409">
        <f>SUM(H15,H24,AH19,J20,AF13)</f>
        <v>0</v>
      </c>
      <c r="AD6" s="407" t="s">
        <v>2</v>
      </c>
      <c r="AE6" s="409">
        <f>SUM(J15,J24,AF19,H20,AH13)</f>
        <v>15</v>
      </c>
      <c r="AF6" s="622"/>
      <c r="AG6" s="591"/>
      <c r="AH6" s="592"/>
    </row>
    <row r="7" spans="1:34" ht="15.75">
      <c r="A7" s="397">
        <v>4</v>
      </c>
      <c r="B7" s="398" t="s">
        <v>113</v>
      </c>
      <c r="C7" s="399"/>
      <c r="D7" s="399"/>
      <c r="E7" s="411"/>
      <c r="F7" s="401"/>
      <c r="G7" s="402" t="s">
        <v>114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1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1</v>
      </c>
      <c r="W7" s="406">
        <f>+H23</f>
        <v>2</v>
      </c>
      <c r="X7" s="407" t="s">
        <v>2</v>
      </c>
      <c r="Y7" s="409">
        <f>+J23</f>
        <v>3</v>
      </c>
      <c r="Z7" s="410">
        <f t="shared" si="0"/>
        <v>3</v>
      </c>
      <c r="AA7" s="407" t="s">
        <v>2</v>
      </c>
      <c r="AB7" s="408">
        <f t="shared" si="1"/>
        <v>2</v>
      </c>
      <c r="AC7" s="409">
        <f>SUM(J15,H23,AF20,J19,AH14)</f>
        <v>11</v>
      </c>
      <c r="AD7" s="407" t="s">
        <v>2</v>
      </c>
      <c r="AE7" s="409">
        <f>SUM(H15,J23,AH20,H19,AF14)</f>
        <v>8</v>
      </c>
      <c r="AF7" s="622"/>
      <c r="AG7" s="591"/>
      <c r="AH7" s="592"/>
    </row>
    <row r="8" spans="1:34" ht="15.75">
      <c r="A8" s="420">
        <v>5</v>
      </c>
      <c r="B8" s="421" t="s">
        <v>111</v>
      </c>
      <c r="C8" s="384"/>
      <c r="D8" s="3"/>
      <c r="E8" s="411"/>
      <c r="F8" s="422"/>
      <c r="G8" s="423" t="s">
        <v>85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2</v>
      </c>
      <c r="N8" s="384">
        <f>+V6</f>
        <v>3</v>
      </c>
      <c r="O8" s="407" t="s">
        <v>2</v>
      </c>
      <c r="P8" s="424">
        <f>+T6</f>
        <v>0</v>
      </c>
      <c r="Q8" s="384">
        <f>+V7</f>
        <v>1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2</v>
      </c>
      <c r="Z8" s="410">
        <f t="shared" si="0"/>
        <v>3</v>
      </c>
      <c r="AA8" s="407" t="s">
        <v>2</v>
      </c>
      <c r="AB8" s="408">
        <f t="shared" si="1"/>
        <v>2</v>
      </c>
      <c r="AC8" s="409">
        <f>SUM(J14,J24,AH20,H18,AH15)</f>
        <v>10</v>
      </c>
      <c r="AD8" s="407" t="s">
        <v>2</v>
      </c>
      <c r="AE8" s="408">
        <f>SUM(H14,H24,AF20,J18,AF15)</f>
        <v>10</v>
      </c>
      <c r="AF8" s="622"/>
      <c r="AG8" s="591"/>
      <c r="AH8" s="592"/>
    </row>
    <row r="9" spans="1:34" ht="15.75" customHeight="1" thickBot="1">
      <c r="A9" s="429">
        <v>6</v>
      </c>
      <c r="B9" s="430" t="s">
        <v>115</v>
      </c>
      <c r="C9" s="431"/>
      <c r="D9" s="431"/>
      <c r="E9" s="432"/>
      <c r="F9" s="433"/>
      <c r="G9" s="434" t="s">
        <v>283</v>
      </c>
      <c r="H9" s="435">
        <f>+Y4</f>
        <v>0</v>
      </c>
      <c r="I9" s="436" t="s">
        <v>2</v>
      </c>
      <c r="J9" s="437">
        <f>+W4</f>
        <v>3</v>
      </c>
      <c r="K9" s="435">
        <f>+Y5</f>
        <v>3</v>
      </c>
      <c r="L9" s="431" t="s">
        <v>2</v>
      </c>
      <c r="M9" s="437">
        <f>+W5</f>
        <v>2</v>
      </c>
      <c r="N9" s="435">
        <f>+Y6</f>
        <v>3</v>
      </c>
      <c r="O9" s="436" t="s">
        <v>2</v>
      </c>
      <c r="P9" s="438">
        <f>+W6</f>
        <v>0</v>
      </c>
      <c r="Q9" s="439">
        <f>+Y7</f>
        <v>3</v>
      </c>
      <c r="R9" s="436" t="s">
        <v>2</v>
      </c>
      <c r="S9" s="440">
        <f>+W7</f>
        <v>2</v>
      </c>
      <c r="T9" s="439">
        <f>+Y8</f>
        <v>2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3</v>
      </c>
      <c r="AA9" s="436" t="s">
        <v>2</v>
      </c>
      <c r="AB9" s="438">
        <f t="shared" si="1"/>
        <v>2</v>
      </c>
      <c r="AC9" s="440">
        <f>SUM(J13,J23,AH18,J18,AH13)</f>
        <v>11</v>
      </c>
      <c r="AD9" s="436" t="s">
        <v>2</v>
      </c>
      <c r="AE9" s="440">
        <f>SUM(H13,H23,AF18,H18,AF13)</f>
        <v>10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55</v>
      </c>
      <c r="AD10" s="445"/>
      <c r="AE10" s="445">
        <f>SUM(AE4:AE9)</f>
        <v>55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Sendelbach, Julia</v>
      </c>
      <c r="F13" s="461" t="s">
        <v>4</v>
      </c>
      <c r="G13" s="462" t="str">
        <f>+B9</f>
        <v>Osenbrück, Maren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Hildebrandt, Yvette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Osenbrück, Maren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Tezer, Tuba</v>
      </c>
      <c r="F14" s="480" t="s">
        <v>4</v>
      </c>
      <c r="G14" s="413" t="str">
        <f>+B8</f>
        <v>Pierro, Josephine</v>
      </c>
      <c r="H14" s="463">
        <v>2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Tezer, Tuba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Radu, Cindy</v>
      </c>
      <c r="Y14" s="78"/>
      <c r="Z14" s="486"/>
      <c r="AA14" s="412"/>
      <c r="AB14" s="412"/>
      <c r="AC14" s="412"/>
      <c r="AD14" s="412"/>
      <c r="AE14" s="412"/>
      <c r="AF14" s="487">
        <v>1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Hildebrandt, Yvette</v>
      </c>
      <c r="F15" s="494" t="s">
        <v>4</v>
      </c>
      <c r="G15" s="495" t="str">
        <f>+B7</f>
        <v>Radu, Cindy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Sendelbach, Julia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Pierro, Josephine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Pierro, Josephine</v>
      </c>
      <c r="F18" s="471" t="s">
        <v>4</v>
      </c>
      <c r="G18" s="460" t="str">
        <f>+B9</f>
        <v>Osenbrück, Maren</v>
      </c>
      <c r="H18" s="474">
        <v>3</v>
      </c>
      <c r="I18" s="64" t="s">
        <v>2</v>
      </c>
      <c r="J18" s="512">
        <v>2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Tezer, Tuba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Osenbrück, Maren</v>
      </c>
      <c r="Y18" s="304"/>
      <c r="Z18" s="112"/>
      <c r="AA18" s="112"/>
      <c r="AB18" s="112"/>
      <c r="AC18" s="112"/>
      <c r="AD18" s="112"/>
      <c r="AE18" s="112"/>
      <c r="AF18" s="518">
        <v>2</v>
      </c>
      <c r="AG18" s="9" t="s">
        <v>2</v>
      </c>
      <c r="AH18" s="489">
        <v>3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Sendelbach, Julia</v>
      </c>
      <c r="F19" s="484" t="s">
        <v>4</v>
      </c>
      <c r="G19" s="412" t="str">
        <f>+B7</f>
        <v>Radu, Cindy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Sendelbach, Julia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Hildebrandt, Yvette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Tezer, Tuba</v>
      </c>
      <c r="F20" s="89" t="s">
        <v>4</v>
      </c>
      <c r="G20" s="493" t="str">
        <f>+B6</f>
        <v>Hildebrandt, Yvette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Radu, Cindy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Pierro, Josephine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1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Radu, Cindy</v>
      </c>
      <c r="F23" s="461" t="s">
        <v>4</v>
      </c>
      <c r="G23" s="462" t="str">
        <f>+B9</f>
        <v>Osenbrück, Maren</v>
      </c>
      <c r="H23" s="463">
        <v>2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Hildebrandt, Yvette</v>
      </c>
      <c r="F24" s="480" t="s">
        <v>4</v>
      </c>
      <c r="G24" s="413" t="str">
        <f>+B8</f>
        <v>Pierro, Josephine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Sendelbach, Julia</v>
      </c>
      <c r="F25" s="533" t="s">
        <v>4</v>
      </c>
      <c r="G25" s="502" t="str">
        <f>+B5</f>
        <v>Tezer, Tuba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Sendelbach, Julia</v>
      </c>
      <c r="C32" s="131"/>
      <c r="D32" s="131"/>
      <c r="E32" s="131"/>
      <c r="F32" s="131"/>
      <c r="G32" s="290" t="str">
        <f>$G$4</f>
        <v>SV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15</v>
      </c>
      <c r="AA32" s="557"/>
      <c r="AB32" s="558"/>
      <c r="AC32" s="559">
        <v>1</v>
      </c>
      <c r="AD32" s="446"/>
    </row>
    <row r="33" spans="2:30" ht="15.75">
      <c r="B33" s="560" t="str">
        <f>$B$7</f>
        <v>Radu, Cindy</v>
      </c>
      <c r="C33" s="78"/>
      <c r="D33" s="78"/>
      <c r="E33" s="78"/>
      <c r="F33" s="78"/>
      <c r="G33" s="275" t="str">
        <f>$G$7</f>
        <v>TSB Horkheim</v>
      </c>
      <c r="H33" s="78"/>
      <c r="I33" s="78"/>
      <c r="J33" s="78"/>
      <c r="K33" s="78"/>
      <c r="L33" s="78"/>
      <c r="M33" s="78"/>
      <c r="N33" s="78"/>
      <c r="O33" s="561"/>
      <c r="P33" s="562">
        <f>$Z$7</f>
        <v>3</v>
      </c>
      <c r="Q33" s="563" t="s">
        <v>2</v>
      </c>
      <c r="R33" s="562">
        <f>$AB$7</f>
        <v>2</v>
      </c>
      <c r="S33" s="564"/>
      <c r="T33" s="565">
        <f>$AC$7</f>
        <v>11</v>
      </c>
      <c r="U33" s="566"/>
      <c r="V33" s="563" t="s">
        <v>2</v>
      </c>
      <c r="W33" s="567">
        <f>$AE$7</f>
        <v>8</v>
      </c>
      <c r="X33" s="568"/>
      <c r="Y33" s="78"/>
      <c r="Z33" s="569">
        <f t="shared" si="2"/>
        <v>3</v>
      </c>
      <c r="AA33" s="570"/>
      <c r="AB33" s="558"/>
      <c r="AC33" s="559">
        <v>2</v>
      </c>
      <c r="AD33" s="446"/>
    </row>
    <row r="34" spans="2:30" ht="15.75">
      <c r="B34" s="547" t="str">
        <f>$B$9</f>
        <v>Osenbrück, Maren</v>
      </c>
      <c r="C34" s="131"/>
      <c r="D34" s="131"/>
      <c r="E34" s="131"/>
      <c r="F34" s="131"/>
      <c r="G34" s="290" t="str">
        <f>$G$9</f>
        <v>Spvgg Oedheim</v>
      </c>
      <c r="H34" s="131"/>
      <c r="I34" s="131"/>
      <c r="J34" s="131"/>
      <c r="K34" s="131"/>
      <c r="L34" s="131"/>
      <c r="M34" s="131"/>
      <c r="N34" s="131"/>
      <c r="O34" s="548"/>
      <c r="P34" s="549">
        <f>$Z$9</f>
        <v>3</v>
      </c>
      <c r="Q34" s="550" t="s">
        <v>2</v>
      </c>
      <c r="R34" s="549">
        <f>$AB$9</f>
        <v>2</v>
      </c>
      <c r="S34" s="551"/>
      <c r="T34" s="552">
        <f>$AC$9</f>
        <v>11</v>
      </c>
      <c r="U34" s="553"/>
      <c r="V34" s="550" t="s">
        <v>2</v>
      </c>
      <c r="W34" s="554">
        <f>$AE$9</f>
        <v>10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$B$8</f>
        <v>Pierro, Josephine</v>
      </c>
      <c r="C35" s="131"/>
      <c r="D35" s="131"/>
      <c r="E35" s="288"/>
      <c r="F35" s="131"/>
      <c r="G35" s="290" t="str">
        <f>$G$8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$Z$8</f>
        <v>3</v>
      </c>
      <c r="Q35" s="550" t="s">
        <v>2</v>
      </c>
      <c r="R35" s="549">
        <f>$AB$8</f>
        <v>2</v>
      </c>
      <c r="S35" s="551"/>
      <c r="T35" s="552">
        <f>$AC$8</f>
        <v>10</v>
      </c>
      <c r="U35" s="553"/>
      <c r="V35" s="550" t="s">
        <v>2</v>
      </c>
      <c r="W35" s="554">
        <f>$AE$8</f>
        <v>10</v>
      </c>
      <c r="X35" s="555"/>
      <c r="Y35" s="131"/>
      <c r="Z35" s="556">
        <f t="shared" si="2"/>
        <v>0</v>
      </c>
      <c r="AA35" s="557"/>
      <c r="AB35" s="558"/>
      <c r="AC35" s="559">
        <v>4</v>
      </c>
      <c r="AD35" s="446"/>
    </row>
    <row r="36" spans="2:30" ht="15.75">
      <c r="B36" s="547" t="str">
        <f>$B$5</f>
        <v>Tezer, Tuba</v>
      </c>
      <c r="C36" s="131"/>
      <c r="D36" s="131"/>
      <c r="E36" s="131"/>
      <c r="F36" s="131"/>
      <c r="G36" s="290" t="str">
        <f>$G$5</f>
        <v>TG Offenau</v>
      </c>
      <c r="H36" s="131"/>
      <c r="I36" s="131"/>
      <c r="J36" s="131"/>
      <c r="K36" s="131"/>
      <c r="L36" s="131"/>
      <c r="M36" s="131"/>
      <c r="N36" s="131"/>
      <c r="O36" s="548"/>
      <c r="P36" s="549">
        <f>$Z$5</f>
        <v>1</v>
      </c>
      <c r="Q36" s="550" t="s">
        <v>2</v>
      </c>
      <c r="R36" s="549">
        <f>$AB$5</f>
        <v>4</v>
      </c>
      <c r="S36" s="551"/>
      <c r="T36" s="552">
        <f>$AC$5</f>
        <v>8</v>
      </c>
      <c r="U36" s="553"/>
      <c r="V36" s="550" t="s">
        <v>2</v>
      </c>
      <c r="W36" s="554">
        <f>$AE$5</f>
        <v>12</v>
      </c>
      <c r="X36" s="555"/>
      <c r="Y36" s="131"/>
      <c r="Z36" s="556">
        <f t="shared" si="2"/>
        <v>-4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Hildebrandt, Yvette</v>
      </c>
      <c r="C37" s="88"/>
      <c r="D37" s="88"/>
      <c r="E37" s="88"/>
      <c r="F37" s="88"/>
      <c r="G37" s="271" t="str">
        <f>$G$6</f>
        <v>TGV E. Beilstein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5</v>
      </c>
      <c r="S37" s="574"/>
      <c r="T37" s="575">
        <f>$AC$6</f>
        <v>0</v>
      </c>
      <c r="U37" s="576"/>
      <c r="V37" s="573" t="s">
        <v>2</v>
      </c>
      <c r="W37" s="577">
        <f>$AE$6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55</v>
      </c>
      <c r="U38" s="585"/>
      <c r="V38" s="573" t="s">
        <v>2</v>
      </c>
      <c r="W38" s="585">
        <f>SUM(W32:W37)</f>
        <v>55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59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58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99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100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1</v>
      </c>
      <c r="R5" s="407" t="s">
        <v>2</v>
      </c>
      <c r="S5" s="409">
        <f>+AH14</f>
        <v>3</v>
      </c>
      <c r="T5" s="406">
        <f>+H14</f>
        <v>3</v>
      </c>
      <c r="U5" s="407" t="s">
        <v>2</v>
      </c>
      <c r="V5" s="409">
        <f>+J14</f>
        <v>0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2</v>
      </c>
      <c r="AA5" s="407" t="s">
        <v>2</v>
      </c>
      <c r="AB5" s="408">
        <f t="shared" si="1"/>
        <v>2</v>
      </c>
      <c r="AC5" s="409">
        <f>SUM(H14,J25,AF18,H20,AF14)</f>
        <v>7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285</v>
      </c>
      <c r="C6" s="399"/>
      <c r="D6" s="399"/>
      <c r="E6" s="411"/>
      <c r="F6" s="401"/>
      <c r="G6" s="402" t="s">
        <v>98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1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0</v>
      </c>
      <c r="AA6" s="407" t="s">
        <v>2</v>
      </c>
      <c r="AB6" s="408">
        <f t="shared" si="1"/>
        <v>4</v>
      </c>
      <c r="AC6" s="409">
        <f>SUM(H15,H24,AH19,J20,AF13)</f>
        <v>1</v>
      </c>
      <c r="AD6" s="407" t="s">
        <v>2</v>
      </c>
      <c r="AE6" s="409">
        <f>SUM(J15,J24,AF19,H20,AH13)</f>
        <v>12</v>
      </c>
      <c r="AF6" s="622"/>
      <c r="AG6" s="591"/>
      <c r="AH6" s="592"/>
    </row>
    <row r="7" spans="1:34" ht="15.75">
      <c r="A7" s="397">
        <v>4</v>
      </c>
      <c r="B7" s="398" t="s">
        <v>101</v>
      </c>
      <c r="C7" s="399"/>
      <c r="D7" s="399"/>
      <c r="E7" s="411"/>
      <c r="F7" s="401"/>
      <c r="G7" s="402" t="s">
        <v>102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1</v>
      </c>
      <c r="N7" s="412">
        <f>+S6</f>
        <v>3</v>
      </c>
      <c r="O7" s="407" t="s">
        <v>2</v>
      </c>
      <c r="P7" s="408">
        <f>+Q6</f>
        <v>1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3</v>
      </c>
      <c r="AA7" s="407" t="s">
        <v>2</v>
      </c>
      <c r="AB7" s="408">
        <f t="shared" si="1"/>
        <v>1</v>
      </c>
      <c r="AC7" s="409">
        <f>SUM(J15,H23,AF20,J19,AH14)</f>
        <v>9</v>
      </c>
      <c r="AD7" s="407" t="s">
        <v>2</v>
      </c>
      <c r="AE7" s="409">
        <f>SUM(H15,J23,AH20,H19,AF14)</f>
        <v>5</v>
      </c>
      <c r="AF7" s="622"/>
      <c r="AG7" s="591"/>
      <c r="AH7" s="592"/>
    </row>
    <row r="8" spans="1:34" ht="15.75">
      <c r="A8" s="420">
        <v>5</v>
      </c>
      <c r="B8" s="421" t="s">
        <v>103</v>
      </c>
      <c r="C8" s="384"/>
      <c r="D8" s="3"/>
      <c r="E8" s="411"/>
      <c r="F8" s="422"/>
      <c r="G8" s="423" t="s">
        <v>85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0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1</v>
      </c>
      <c r="AA8" s="407" t="s">
        <v>2</v>
      </c>
      <c r="AB8" s="408">
        <f t="shared" si="1"/>
        <v>3</v>
      </c>
      <c r="AC8" s="409">
        <f>SUM(J14,J24,AH20,H18,AH15)</f>
        <v>3</v>
      </c>
      <c r="AD8" s="407" t="s">
        <v>2</v>
      </c>
      <c r="AE8" s="408">
        <f>SUM(H14,H24,AF20,J18,AF15)</f>
        <v>9</v>
      </c>
      <c r="AF8" s="622"/>
      <c r="AG8" s="591"/>
      <c r="AH8" s="592"/>
    </row>
    <row r="9" spans="1:34" ht="15.75" customHeight="1" thickBot="1">
      <c r="A9" s="429">
        <v>6</v>
      </c>
      <c r="B9" s="430" t="s">
        <v>284</v>
      </c>
      <c r="C9" s="431"/>
      <c r="D9" s="431"/>
      <c r="E9" s="432"/>
      <c r="F9" s="433"/>
      <c r="G9" s="434" t="s">
        <v>284</v>
      </c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32</v>
      </c>
      <c r="AD10" s="445"/>
      <c r="AE10" s="445">
        <f>SUM(AE4:AE9)</f>
        <v>32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Knochenhauer, Elena</v>
      </c>
      <c r="F13" s="461" t="s">
        <v>4</v>
      </c>
      <c r="G13" s="462" t="str">
        <f>+B9</f>
        <v> 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Horning, Romina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 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Köberl, Patricia</v>
      </c>
      <c r="F14" s="480" t="s">
        <v>4</v>
      </c>
      <c r="G14" s="413" t="str">
        <f>+B8</f>
        <v>Tezer, Beyza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Köberl, Patricia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Sommer, Denise</v>
      </c>
      <c r="Y14" s="78"/>
      <c r="Z14" s="486"/>
      <c r="AA14" s="412"/>
      <c r="AB14" s="412"/>
      <c r="AC14" s="412"/>
      <c r="AD14" s="412"/>
      <c r="AE14" s="412"/>
      <c r="AF14" s="487">
        <v>1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Horning, Romina</v>
      </c>
      <c r="F15" s="494" t="s">
        <v>4</v>
      </c>
      <c r="G15" s="495" t="str">
        <f>+B7</f>
        <v>Sommer, Denise</v>
      </c>
      <c r="H15" s="496">
        <v>1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Knochenhauer, Elena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Tezer, Beyza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Tezer, Beyza</v>
      </c>
      <c r="F18" s="471" t="s">
        <v>4</v>
      </c>
      <c r="G18" s="460" t="str">
        <f>+B9</f>
        <v> 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Köberl, Patricia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 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Knochenhauer, Elena</v>
      </c>
      <c r="F19" s="484" t="s">
        <v>4</v>
      </c>
      <c r="G19" s="412" t="str">
        <f>+B7</f>
        <v>Sommer, Denise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Knochenhauer, Elena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Horning, Romina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Köberl, Patricia</v>
      </c>
      <c r="F20" s="89" t="s">
        <v>4</v>
      </c>
      <c r="G20" s="493" t="str">
        <f>+B6</f>
        <v>Horning, Romina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Sommer, Denise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Tezer, Beyza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Sommer, Denise</v>
      </c>
      <c r="F23" s="461" t="s">
        <v>4</v>
      </c>
      <c r="G23" s="462" t="str">
        <f>+B9</f>
        <v> 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Horning, Romina</v>
      </c>
      <c r="F24" s="480" t="s">
        <v>4</v>
      </c>
      <c r="G24" s="413" t="str">
        <f>+B8</f>
        <v>Tezer, Beyza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Knochenhauer, Elena</v>
      </c>
      <c r="F25" s="533" t="s">
        <v>4</v>
      </c>
      <c r="G25" s="502" t="str">
        <f>+B5</f>
        <v>Köberl, Patricia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Knochenhauer, Elena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$B$7</f>
        <v>Sommer, Denise</v>
      </c>
      <c r="C33" s="78"/>
      <c r="D33" s="78"/>
      <c r="E33" s="78"/>
      <c r="F33" s="78"/>
      <c r="G33" s="275" t="str">
        <f>$G$7</f>
        <v>Spfr Neckarwestheim</v>
      </c>
      <c r="H33" s="78"/>
      <c r="I33" s="78"/>
      <c r="J33" s="78"/>
      <c r="K33" s="78"/>
      <c r="L33" s="78"/>
      <c r="M33" s="78"/>
      <c r="N33" s="78"/>
      <c r="O33" s="561"/>
      <c r="P33" s="562">
        <f>$Z$7</f>
        <v>3</v>
      </c>
      <c r="Q33" s="563" t="s">
        <v>2</v>
      </c>
      <c r="R33" s="562">
        <f>$AB$7</f>
        <v>1</v>
      </c>
      <c r="S33" s="564"/>
      <c r="T33" s="565">
        <f>$AC$7</f>
        <v>9</v>
      </c>
      <c r="U33" s="566"/>
      <c r="V33" s="563" t="s">
        <v>2</v>
      </c>
      <c r="W33" s="567">
        <f>$AE$7</f>
        <v>5</v>
      </c>
      <c r="X33" s="568"/>
      <c r="Y33" s="78"/>
      <c r="Z33" s="569">
        <f t="shared" si="2"/>
        <v>4</v>
      </c>
      <c r="AA33" s="570"/>
      <c r="AB33" s="558"/>
      <c r="AC33" s="559">
        <v>2</v>
      </c>
      <c r="AD33" s="446"/>
    </row>
    <row r="34" spans="2:30" ht="15.75">
      <c r="B34" s="547" t="str">
        <f>$B$5</f>
        <v>Köberl, Patricia</v>
      </c>
      <c r="C34" s="131"/>
      <c r="D34" s="131"/>
      <c r="E34" s="131"/>
      <c r="F34" s="131"/>
      <c r="G34" s="290" t="str">
        <f>$G$5</f>
        <v>TGV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2</v>
      </c>
      <c r="Q34" s="550" t="s">
        <v>2</v>
      </c>
      <c r="R34" s="549">
        <f>$AB$5</f>
        <v>2</v>
      </c>
      <c r="S34" s="551"/>
      <c r="T34" s="552">
        <f>$AC$5</f>
        <v>7</v>
      </c>
      <c r="U34" s="553"/>
      <c r="V34" s="550" t="s">
        <v>2</v>
      </c>
      <c r="W34" s="554">
        <f>$AE$5</f>
        <v>6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$B$8</f>
        <v>Tezer, Beyza</v>
      </c>
      <c r="C35" s="131"/>
      <c r="D35" s="131"/>
      <c r="E35" s="288"/>
      <c r="F35" s="131"/>
      <c r="G35" s="290" t="str">
        <f>$G$8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$Z$8</f>
        <v>1</v>
      </c>
      <c r="Q35" s="550" t="s">
        <v>2</v>
      </c>
      <c r="R35" s="549">
        <f>$AB$8</f>
        <v>3</v>
      </c>
      <c r="S35" s="551"/>
      <c r="T35" s="552">
        <f>$AC$8</f>
        <v>3</v>
      </c>
      <c r="U35" s="553"/>
      <c r="V35" s="550" t="s">
        <v>2</v>
      </c>
      <c r="W35" s="554">
        <f>$AE$8</f>
        <v>9</v>
      </c>
      <c r="X35" s="555"/>
      <c r="Y35" s="131"/>
      <c r="Z35" s="556">
        <f t="shared" si="2"/>
        <v>-6</v>
      </c>
      <c r="AA35" s="557"/>
      <c r="AB35" s="558"/>
      <c r="AC35" s="559">
        <v>4</v>
      </c>
      <c r="AD35" s="446"/>
    </row>
    <row r="36" spans="2:30" ht="15.75">
      <c r="B36" s="547" t="str">
        <f>$B$6</f>
        <v>Horning, Romina</v>
      </c>
      <c r="C36" s="131"/>
      <c r="D36" s="131"/>
      <c r="E36" s="131"/>
      <c r="F36" s="131"/>
      <c r="G36" s="290" t="str">
        <f>$G$6</f>
        <v>Friedrichshaller SV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0</v>
      </c>
      <c r="Q36" s="550" t="s">
        <v>2</v>
      </c>
      <c r="R36" s="549">
        <f>$AB$6</f>
        <v>4</v>
      </c>
      <c r="S36" s="551"/>
      <c r="T36" s="552">
        <f>$AC$6</f>
        <v>1</v>
      </c>
      <c r="U36" s="553"/>
      <c r="V36" s="550" t="s">
        <v>2</v>
      </c>
      <c r="W36" s="554">
        <f>$AE$6</f>
        <v>12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 </v>
      </c>
      <c r="C37" s="88"/>
      <c r="D37" s="88"/>
      <c r="E37" s="88"/>
      <c r="F37" s="88"/>
      <c r="G37" s="271" t="str">
        <f>$G$9</f>
        <v> 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32</v>
      </c>
      <c r="U38" s="585"/>
      <c r="V38" s="573" t="s">
        <v>2</v>
      </c>
      <c r="W38" s="585">
        <f>SUM(W32:W37)</f>
        <v>32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29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190</v>
      </c>
      <c r="C4" s="399"/>
      <c r="D4" s="399"/>
      <c r="E4" s="400"/>
      <c r="F4" s="401"/>
      <c r="G4" s="402" t="s">
        <v>191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192</v>
      </c>
      <c r="C5" s="399"/>
      <c r="D5" s="399"/>
      <c r="E5" s="411"/>
      <c r="F5" s="401"/>
      <c r="G5" s="402" t="s">
        <v>71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2</v>
      </c>
      <c r="Q5" s="406">
        <f>+AF14</f>
        <v>3</v>
      </c>
      <c r="R5" s="407" t="s">
        <v>2</v>
      </c>
      <c r="S5" s="409">
        <f>+AH14</f>
        <v>1</v>
      </c>
      <c r="T5" s="406">
        <f>+H14</f>
        <v>3</v>
      </c>
      <c r="U5" s="407" t="s">
        <v>2</v>
      </c>
      <c r="V5" s="409">
        <f>+J14</f>
        <v>0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4</v>
      </c>
      <c r="AA5" s="407" t="s">
        <v>2</v>
      </c>
      <c r="AB5" s="408">
        <f t="shared" si="1"/>
        <v>1</v>
      </c>
      <c r="AC5" s="409">
        <f>SUM(H14,J25,AF18,H20,AF14)</f>
        <v>12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193</v>
      </c>
      <c r="C6" s="399"/>
      <c r="D6" s="399"/>
      <c r="E6" s="411"/>
      <c r="F6" s="401"/>
      <c r="G6" s="402" t="s">
        <v>98</v>
      </c>
      <c r="H6" s="412">
        <f>+P4</f>
        <v>0</v>
      </c>
      <c r="I6" s="407" t="s">
        <v>2</v>
      </c>
      <c r="J6" s="413">
        <f>+N4</f>
        <v>3</v>
      </c>
      <c r="K6" s="412">
        <f>+P5</f>
        <v>2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3</v>
      </c>
      <c r="U6" s="407" t="s">
        <v>2</v>
      </c>
      <c r="V6" s="408">
        <f>+J24</f>
        <v>0</v>
      </c>
      <c r="W6" s="406">
        <f>+AF13</f>
        <v>3</v>
      </c>
      <c r="X6" s="407" t="s">
        <v>2</v>
      </c>
      <c r="Y6" s="409">
        <f>+AH13</f>
        <v>1</v>
      </c>
      <c r="Z6" s="410">
        <f t="shared" si="0"/>
        <v>2</v>
      </c>
      <c r="AA6" s="407" t="s">
        <v>2</v>
      </c>
      <c r="AB6" s="408">
        <f t="shared" si="1"/>
        <v>3</v>
      </c>
      <c r="AC6" s="409">
        <f>SUM(H15,H24,AH19,J20,AF13)</f>
        <v>8</v>
      </c>
      <c r="AD6" s="407" t="s">
        <v>2</v>
      </c>
      <c r="AE6" s="409">
        <f>SUM(J15,J24,AF19,H20,AH13)</f>
        <v>10</v>
      </c>
      <c r="AF6" s="622"/>
      <c r="AG6" s="591"/>
      <c r="AH6" s="592"/>
    </row>
    <row r="7" spans="1:34" ht="15.75">
      <c r="A7" s="397">
        <v>4</v>
      </c>
      <c r="B7" s="398" t="s">
        <v>194</v>
      </c>
      <c r="C7" s="399"/>
      <c r="D7" s="399"/>
      <c r="E7" s="411"/>
      <c r="F7" s="401"/>
      <c r="G7" s="402" t="s">
        <v>79</v>
      </c>
      <c r="H7" s="412">
        <f>+S4</f>
        <v>0</v>
      </c>
      <c r="I7" s="407" t="s">
        <v>2</v>
      </c>
      <c r="J7" s="413">
        <f>+Q4</f>
        <v>3</v>
      </c>
      <c r="K7" s="412">
        <f>+S5</f>
        <v>1</v>
      </c>
      <c r="L7" s="399" t="s">
        <v>2</v>
      </c>
      <c r="M7" s="413">
        <f>+Q5</f>
        <v>3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3</v>
      </c>
      <c r="AA7" s="407" t="s">
        <v>2</v>
      </c>
      <c r="AB7" s="408">
        <f t="shared" si="1"/>
        <v>2</v>
      </c>
      <c r="AC7" s="409">
        <f>SUM(J15,H23,AF20,J19,AH14)</f>
        <v>10</v>
      </c>
      <c r="AD7" s="407" t="s">
        <v>2</v>
      </c>
      <c r="AE7" s="409">
        <f>SUM(H15,J23,AH20,H19,AF14)</f>
        <v>6</v>
      </c>
      <c r="AF7" s="622"/>
      <c r="AG7" s="591"/>
      <c r="AH7" s="592"/>
    </row>
    <row r="8" spans="1:34" ht="15.75">
      <c r="A8" s="420">
        <v>5</v>
      </c>
      <c r="B8" s="421" t="s">
        <v>195</v>
      </c>
      <c r="C8" s="384"/>
      <c r="D8" s="3"/>
      <c r="E8" s="411"/>
      <c r="F8" s="422"/>
      <c r="G8" s="423" t="s">
        <v>196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3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3</v>
      </c>
      <c r="Z8" s="410">
        <f t="shared" si="0"/>
        <v>0</v>
      </c>
      <c r="AA8" s="407" t="s">
        <v>2</v>
      </c>
      <c r="AB8" s="408">
        <f t="shared" si="1"/>
        <v>5</v>
      </c>
      <c r="AC8" s="409">
        <f>SUM(J14,J24,AH20,H18,AH15)</f>
        <v>0</v>
      </c>
      <c r="AD8" s="407" t="s">
        <v>2</v>
      </c>
      <c r="AE8" s="408">
        <f>SUM(H14,H24,AF20,J18,AF15)</f>
        <v>15</v>
      </c>
      <c r="AF8" s="622"/>
      <c r="AG8" s="591"/>
      <c r="AH8" s="592"/>
    </row>
    <row r="9" spans="1:34" ht="15.75" customHeight="1" thickBot="1">
      <c r="A9" s="429">
        <v>6</v>
      </c>
      <c r="B9" s="430" t="s">
        <v>197</v>
      </c>
      <c r="C9" s="431"/>
      <c r="D9" s="431"/>
      <c r="E9" s="432"/>
      <c r="F9" s="433"/>
      <c r="G9" s="434" t="s">
        <v>198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1</v>
      </c>
      <c r="O9" s="436" t="s">
        <v>2</v>
      </c>
      <c r="P9" s="438">
        <f>+W6</f>
        <v>3</v>
      </c>
      <c r="Q9" s="439">
        <f>+Y7</f>
        <v>0</v>
      </c>
      <c r="R9" s="436" t="s">
        <v>2</v>
      </c>
      <c r="S9" s="440">
        <f>+W7</f>
        <v>3</v>
      </c>
      <c r="T9" s="439">
        <f>+Y8</f>
        <v>3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1</v>
      </c>
      <c r="AA9" s="436" t="s">
        <v>2</v>
      </c>
      <c r="AB9" s="438">
        <f t="shared" si="1"/>
        <v>4</v>
      </c>
      <c r="AC9" s="440">
        <f>SUM(J13,J23,AH18,J18,AH13)</f>
        <v>4</v>
      </c>
      <c r="AD9" s="436" t="s">
        <v>2</v>
      </c>
      <c r="AE9" s="440">
        <f>SUM(H13,H23,AF18,H18,AF13)</f>
        <v>12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49</v>
      </c>
      <c r="AD10" s="445"/>
      <c r="AE10" s="445">
        <f>SUM(AE4:AE9)</f>
        <v>49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Volovyk, Mykhaylo</v>
      </c>
      <c r="F13" s="461" t="s">
        <v>4</v>
      </c>
      <c r="G13" s="462" t="str">
        <f>+B9</f>
        <v>Coward, Louis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Muratore, Gianluca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Coward, Louis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1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Kerner, Tobias</v>
      </c>
      <c r="F14" s="480" t="s">
        <v>4</v>
      </c>
      <c r="G14" s="413" t="str">
        <f>+B8</f>
        <v>Rudi, Oliver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Kerner, Tobias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Torri, Fabio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1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Muratore, Gianluca</v>
      </c>
      <c r="F15" s="494" t="s">
        <v>4</v>
      </c>
      <c r="G15" s="495" t="str">
        <f>+B7</f>
        <v>Torri, Fabio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Volovyk, Mykhaylo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Rudi, Oliver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Rudi, Oliver</v>
      </c>
      <c r="F18" s="471" t="s">
        <v>4</v>
      </c>
      <c r="G18" s="460" t="str">
        <f>+B9</f>
        <v>Coward, Louis</v>
      </c>
      <c r="H18" s="474">
        <v>0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Kerner, Tobias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Coward, Louis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Volovyk, Mykhaylo</v>
      </c>
      <c r="F19" s="484" t="s">
        <v>4</v>
      </c>
      <c r="G19" s="412" t="str">
        <f>+B7</f>
        <v>Torri, Fabio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Volovyk, Mykhaylo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Muratore, Gianluca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Kerner, Tobias</v>
      </c>
      <c r="F20" s="89" t="s">
        <v>4</v>
      </c>
      <c r="G20" s="493" t="str">
        <f>+B6</f>
        <v>Muratore, Gianluca</v>
      </c>
      <c r="H20" s="527">
        <v>3</v>
      </c>
      <c r="I20" s="528" t="s">
        <v>2</v>
      </c>
      <c r="J20" s="529">
        <v>2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Torri, Fabio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Rudi, Oliver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Torri, Fabio</v>
      </c>
      <c r="F23" s="461" t="s">
        <v>4</v>
      </c>
      <c r="G23" s="462" t="str">
        <f>+B9</f>
        <v>Coward, Louis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Muratore, Gianluca</v>
      </c>
      <c r="F24" s="480" t="s">
        <v>4</v>
      </c>
      <c r="G24" s="413" t="str">
        <f>+B8</f>
        <v>Rudi, Oliver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Volovyk, Mykhaylo</v>
      </c>
      <c r="F25" s="533" t="s">
        <v>4</v>
      </c>
      <c r="G25" s="502" t="str">
        <f>+B5</f>
        <v>Kerner, Tobias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Volovyk, Mykhaylo</v>
      </c>
      <c r="C32" s="131"/>
      <c r="D32" s="131"/>
      <c r="E32" s="131"/>
      <c r="F32" s="131"/>
      <c r="G32" s="290" t="str">
        <f>$G$4</f>
        <v>TG Böckingen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15</v>
      </c>
      <c r="AA32" s="557"/>
      <c r="AB32" s="558"/>
      <c r="AC32" s="559">
        <v>1</v>
      </c>
      <c r="AD32" s="446"/>
    </row>
    <row r="33" spans="2:30" ht="15.75">
      <c r="B33" s="560" t="str">
        <f>$B$5</f>
        <v>Kerner, Tobias</v>
      </c>
      <c r="C33" s="78"/>
      <c r="D33" s="78"/>
      <c r="E33" s="78"/>
      <c r="F33" s="78"/>
      <c r="G33" s="275" t="str">
        <f>$G$5</f>
        <v>TSV Erlenbach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4</v>
      </c>
      <c r="Q33" s="563" t="s">
        <v>2</v>
      </c>
      <c r="R33" s="562">
        <f>$AB$5</f>
        <v>1</v>
      </c>
      <c r="S33" s="564"/>
      <c r="T33" s="565">
        <f>$AC$5</f>
        <v>12</v>
      </c>
      <c r="U33" s="566"/>
      <c r="V33" s="563" t="s">
        <v>2</v>
      </c>
      <c r="W33" s="567">
        <f>$AE$5</f>
        <v>6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$B$7</f>
        <v>Torri, Fabio</v>
      </c>
      <c r="C34" s="131"/>
      <c r="D34" s="131"/>
      <c r="E34" s="131"/>
      <c r="F34" s="131"/>
      <c r="G34" s="290" t="str">
        <f>$G$7</f>
        <v>TSG Heilbronn</v>
      </c>
      <c r="H34" s="131"/>
      <c r="I34" s="131"/>
      <c r="J34" s="131"/>
      <c r="K34" s="131"/>
      <c r="L34" s="131"/>
      <c r="M34" s="131"/>
      <c r="N34" s="131"/>
      <c r="O34" s="548"/>
      <c r="P34" s="549">
        <f>$Z$7</f>
        <v>3</v>
      </c>
      <c r="Q34" s="550" t="s">
        <v>2</v>
      </c>
      <c r="R34" s="549">
        <f>$AB$7</f>
        <v>2</v>
      </c>
      <c r="S34" s="551"/>
      <c r="T34" s="552">
        <f>$AC$7</f>
        <v>10</v>
      </c>
      <c r="U34" s="553"/>
      <c r="V34" s="550" t="s">
        <v>2</v>
      </c>
      <c r="W34" s="554">
        <f>$AE$7</f>
        <v>6</v>
      </c>
      <c r="X34" s="555"/>
      <c r="Y34" s="131"/>
      <c r="Z34" s="556">
        <f t="shared" si="2"/>
        <v>4</v>
      </c>
      <c r="AA34" s="557"/>
      <c r="AB34" s="558"/>
      <c r="AC34" s="559">
        <v>3</v>
      </c>
      <c r="AD34" s="446"/>
    </row>
    <row r="35" spans="2:30" ht="15.75">
      <c r="B35" s="547" t="str">
        <f>$B$6</f>
        <v>Muratore, Gianluca</v>
      </c>
      <c r="C35" s="131"/>
      <c r="D35" s="131"/>
      <c r="E35" s="131"/>
      <c r="F35" s="131"/>
      <c r="G35" s="290" t="str">
        <f>$G$6</f>
        <v>Friedrichshaller SV</v>
      </c>
      <c r="H35" s="131"/>
      <c r="I35" s="131"/>
      <c r="J35" s="131"/>
      <c r="K35" s="131"/>
      <c r="L35" s="131"/>
      <c r="M35" s="131"/>
      <c r="N35" s="131"/>
      <c r="O35" s="548"/>
      <c r="P35" s="549">
        <f>$Z$6</f>
        <v>2</v>
      </c>
      <c r="Q35" s="550" t="s">
        <v>2</v>
      </c>
      <c r="R35" s="549">
        <f>$AB$6</f>
        <v>3</v>
      </c>
      <c r="S35" s="551"/>
      <c r="T35" s="552">
        <f>$AC$6</f>
        <v>8</v>
      </c>
      <c r="U35" s="553"/>
      <c r="V35" s="550" t="s">
        <v>2</v>
      </c>
      <c r="W35" s="554">
        <f>$AE$6</f>
        <v>10</v>
      </c>
      <c r="X35" s="555"/>
      <c r="Y35" s="131"/>
      <c r="Z35" s="556">
        <f t="shared" si="2"/>
        <v>-2</v>
      </c>
      <c r="AA35" s="557"/>
      <c r="AB35" s="558"/>
      <c r="AC35" s="559">
        <v>4</v>
      </c>
      <c r="AD35" s="446"/>
    </row>
    <row r="36" spans="2:30" ht="15.75">
      <c r="B36" s="547" t="str">
        <f>$B$9</f>
        <v>Coward, Louis</v>
      </c>
      <c r="C36" s="131"/>
      <c r="D36" s="131"/>
      <c r="E36" s="131"/>
      <c r="F36" s="131"/>
      <c r="G36" s="290" t="str">
        <f>$G$9</f>
        <v>TSV Untergruppenbach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1</v>
      </c>
      <c r="Q36" s="550" t="s">
        <v>2</v>
      </c>
      <c r="R36" s="549">
        <f>$AB$9</f>
        <v>4</v>
      </c>
      <c r="S36" s="551"/>
      <c r="T36" s="552">
        <f>$AC$9</f>
        <v>4</v>
      </c>
      <c r="U36" s="553"/>
      <c r="V36" s="550" t="s">
        <v>2</v>
      </c>
      <c r="W36" s="554">
        <f>$AE$9</f>
        <v>12</v>
      </c>
      <c r="X36" s="555"/>
      <c r="Y36" s="131"/>
      <c r="Z36" s="556">
        <f t="shared" si="2"/>
        <v>-8</v>
      </c>
      <c r="AA36" s="557"/>
      <c r="AB36" s="558"/>
      <c r="AC36" s="559">
        <v>5</v>
      </c>
      <c r="AD36" s="446"/>
    </row>
    <row r="37" spans="2:30" ht="16.5" thickBot="1">
      <c r="B37" s="571" t="str">
        <f>$B$8</f>
        <v>Rudi, Oliver</v>
      </c>
      <c r="C37" s="88"/>
      <c r="D37" s="88"/>
      <c r="E37" s="541"/>
      <c r="F37" s="88"/>
      <c r="G37" s="271" t="str">
        <f>$G$8</f>
        <v>SC Oberes Zabergäu</v>
      </c>
      <c r="H37" s="88"/>
      <c r="I37" s="88"/>
      <c r="J37" s="88"/>
      <c r="K37" s="88"/>
      <c r="L37" s="88"/>
      <c r="M37" s="88"/>
      <c r="N37" s="88"/>
      <c r="O37" s="81"/>
      <c r="P37" s="572">
        <f>$Z$8</f>
        <v>0</v>
      </c>
      <c r="Q37" s="573" t="s">
        <v>2</v>
      </c>
      <c r="R37" s="572">
        <f>$AB$8</f>
        <v>5</v>
      </c>
      <c r="S37" s="574"/>
      <c r="T37" s="575">
        <f>$AC$8</f>
        <v>0</v>
      </c>
      <c r="U37" s="576"/>
      <c r="V37" s="573" t="s">
        <v>2</v>
      </c>
      <c r="W37" s="577">
        <f>$AE$8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49</v>
      </c>
      <c r="U38" s="585"/>
      <c r="V38" s="573" t="s">
        <v>2</v>
      </c>
      <c r="W38" s="585">
        <f>SUM(W32:W37)</f>
        <v>49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59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60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105</v>
      </c>
      <c r="C4" s="399"/>
      <c r="D4" s="399"/>
      <c r="E4" s="400"/>
      <c r="F4" s="401"/>
      <c r="G4" s="402" t="s">
        <v>102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2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2</v>
      </c>
      <c r="AF4" s="622"/>
      <c r="AG4" s="591"/>
      <c r="AH4" s="592"/>
    </row>
    <row r="5" spans="1:34" ht="15.75">
      <c r="A5" s="397">
        <v>2</v>
      </c>
      <c r="B5" s="398" t="s">
        <v>106</v>
      </c>
      <c r="C5" s="399"/>
      <c r="D5" s="399"/>
      <c r="E5" s="411"/>
      <c r="F5" s="401" t="s">
        <v>284</v>
      </c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1</v>
      </c>
      <c r="O5" s="407" t="s">
        <v>2</v>
      </c>
      <c r="P5" s="408">
        <f>+J20</f>
        <v>3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2</v>
      </c>
      <c r="AA5" s="407" t="s">
        <v>2</v>
      </c>
      <c r="AB5" s="408">
        <f t="shared" si="1"/>
        <v>2</v>
      </c>
      <c r="AC5" s="409">
        <f>SUM(H14,J25,AF18,H20,AF14)</f>
        <v>7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286</v>
      </c>
      <c r="C6" s="399"/>
      <c r="D6" s="399"/>
      <c r="E6" s="411"/>
      <c r="F6" s="401"/>
      <c r="G6" s="402" t="s">
        <v>104</v>
      </c>
      <c r="H6" s="412">
        <f>+P4</f>
        <v>2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1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3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3</v>
      </c>
      <c r="AA6" s="407" t="s">
        <v>2</v>
      </c>
      <c r="AB6" s="408">
        <f t="shared" si="1"/>
        <v>1</v>
      </c>
      <c r="AC6" s="409">
        <f>SUM(H15,H24,AH19,J20,AF13)</f>
        <v>11</v>
      </c>
      <c r="AD6" s="407" t="s">
        <v>2</v>
      </c>
      <c r="AE6" s="409">
        <f>SUM(J15,J24,AF19,H20,AH13)</f>
        <v>4</v>
      </c>
      <c r="AF6" s="622"/>
      <c r="AG6" s="591"/>
      <c r="AH6" s="592"/>
    </row>
    <row r="7" spans="1:34" ht="15.75">
      <c r="A7" s="397">
        <v>4</v>
      </c>
      <c r="B7" s="398" t="s">
        <v>107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1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4</v>
      </c>
      <c r="AC7" s="409">
        <f>SUM(J15,H23,AF20,J19,AH14)</f>
        <v>1</v>
      </c>
      <c r="AD7" s="407" t="s">
        <v>2</v>
      </c>
      <c r="AE7" s="409">
        <f>SUM(H15,J23,AH20,H19,AF14)</f>
        <v>12</v>
      </c>
      <c r="AF7" s="622"/>
      <c r="AG7" s="591"/>
      <c r="AH7" s="592"/>
    </row>
    <row r="8" spans="1:34" ht="15.75">
      <c r="A8" s="420">
        <v>5</v>
      </c>
      <c r="B8" s="421" t="s">
        <v>108</v>
      </c>
      <c r="C8" s="384"/>
      <c r="D8" s="3"/>
      <c r="E8" s="411"/>
      <c r="F8" s="422"/>
      <c r="G8" s="423" t="s">
        <v>98</v>
      </c>
      <c r="H8" s="384">
        <f>+V4</f>
        <v>0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0</v>
      </c>
      <c r="O8" s="407" t="s">
        <v>2</v>
      </c>
      <c r="P8" s="424">
        <f>+T6</f>
        <v>3</v>
      </c>
      <c r="Q8" s="384">
        <f>+V7</f>
        <v>3</v>
      </c>
      <c r="R8" s="425" t="s">
        <v>2</v>
      </c>
      <c r="S8" s="384">
        <f>+T7</f>
        <v>1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1</v>
      </c>
      <c r="AA8" s="407" t="s">
        <v>2</v>
      </c>
      <c r="AB8" s="408">
        <f t="shared" si="1"/>
        <v>3</v>
      </c>
      <c r="AC8" s="409">
        <f>SUM(J14,J24,AH20,H18,AH15)</f>
        <v>3</v>
      </c>
      <c r="AD8" s="407" t="s">
        <v>2</v>
      </c>
      <c r="AE8" s="408">
        <f>SUM(H14,H24,AF20,J18,AF15)</f>
        <v>10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34</v>
      </c>
      <c r="AD10" s="445"/>
      <c r="AE10" s="445">
        <f>SUM(AE4:AE9)</f>
        <v>34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Prüller, Kim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Kircher, Christine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Rusic, Jennifer</v>
      </c>
      <c r="F14" s="480" t="s">
        <v>4</v>
      </c>
      <c r="G14" s="413" t="str">
        <f>+B8</f>
        <v>Hartl, Anke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Rusic, Jennifer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Irmak, Isra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Kircher, Christine</v>
      </c>
      <c r="F15" s="494" t="s">
        <v>4</v>
      </c>
      <c r="G15" s="495" t="str">
        <f>+B7</f>
        <v>Irmak, Isra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Prüller, Kim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Hartl, Anke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Hartl, Anke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Rusic, Jennifer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Prüller, Kim</v>
      </c>
      <c r="F19" s="484" t="s">
        <v>4</v>
      </c>
      <c r="G19" s="412" t="str">
        <f>+B7</f>
        <v>Irmak, Isra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Prüller, Kim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Kircher, Christine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2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Rusic, Jennifer</v>
      </c>
      <c r="F20" s="89" t="s">
        <v>4</v>
      </c>
      <c r="G20" s="493" t="str">
        <f>+B6</f>
        <v>Kircher, Christine</v>
      </c>
      <c r="H20" s="527">
        <v>1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Irmak, Isra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Hartl, Anke</v>
      </c>
      <c r="Y20" s="88"/>
      <c r="Z20" s="61"/>
      <c r="AA20" s="493"/>
      <c r="AB20" s="493"/>
      <c r="AC20" s="493"/>
      <c r="AD20" s="493"/>
      <c r="AE20" s="493"/>
      <c r="AF20" s="527">
        <v>1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Irmak, Isra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Kircher, Christine</v>
      </c>
      <c r="F24" s="480" t="s">
        <v>4</v>
      </c>
      <c r="G24" s="413" t="str">
        <f>+B8</f>
        <v>Hartl, Anke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Prüller, Kim</v>
      </c>
      <c r="F25" s="533" t="s">
        <v>4</v>
      </c>
      <c r="G25" s="502" t="str">
        <f>+B5</f>
        <v>Rusic, Jennifer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Prüller, Kim</v>
      </c>
      <c r="C32" s="131"/>
      <c r="D32" s="131"/>
      <c r="E32" s="131"/>
      <c r="F32" s="131"/>
      <c r="G32" s="290" t="str">
        <f>$G$4</f>
        <v>Spfr Neckarwestheim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2</v>
      </c>
      <c r="X32" s="555"/>
      <c r="Y32" s="131"/>
      <c r="Z32" s="556">
        <f aca="true" t="shared" si="2" ref="Z32:Z37">SUM(T32-W32)</f>
        <v>10</v>
      </c>
      <c r="AA32" s="557"/>
      <c r="AB32" s="558"/>
      <c r="AC32" s="559">
        <v>1</v>
      </c>
      <c r="AD32" s="446"/>
    </row>
    <row r="33" spans="2:30" ht="15.75">
      <c r="B33" s="560" t="str">
        <f>$B$6</f>
        <v>Kircher, Christine</v>
      </c>
      <c r="C33" s="78"/>
      <c r="D33" s="78"/>
      <c r="E33" s="78"/>
      <c r="F33" s="78"/>
      <c r="G33" s="275" t="str">
        <f>$G$6</f>
        <v>TSV Weinsberg</v>
      </c>
      <c r="H33" s="78"/>
      <c r="I33" s="78"/>
      <c r="J33" s="78"/>
      <c r="K33" s="78"/>
      <c r="L33" s="78"/>
      <c r="M33" s="78"/>
      <c r="N33" s="78"/>
      <c r="O33" s="561"/>
      <c r="P33" s="562">
        <f>$Z$6</f>
        <v>3</v>
      </c>
      <c r="Q33" s="563" t="s">
        <v>2</v>
      </c>
      <c r="R33" s="562">
        <f>$AB$6</f>
        <v>1</v>
      </c>
      <c r="S33" s="564"/>
      <c r="T33" s="565">
        <f>$AC$6</f>
        <v>11</v>
      </c>
      <c r="U33" s="566"/>
      <c r="V33" s="563" t="s">
        <v>2</v>
      </c>
      <c r="W33" s="567">
        <f>$AE$6</f>
        <v>4</v>
      </c>
      <c r="X33" s="568"/>
      <c r="Y33" s="78"/>
      <c r="Z33" s="569">
        <f t="shared" si="2"/>
        <v>7</v>
      </c>
      <c r="AA33" s="570"/>
      <c r="AB33" s="558"/>
      <c r="AC33" s="559">
        <v>2</v>
      </c>
      <c r="AD33" s="446"/>
    </row>
    <row r="34" spans="2:30" ht="15.75">
      <c r="B34" s="547" t="str">
        <f>$B$5</f>
        <v>Rusic, Jennifer</v>
      </c>
      <c r="C34" s="131"/>
      <c r="D34" s="131"/>
      <c r="E34" s="131"/>
      <c r="F34" s="131"/>
      <c r="G34" s="290" t="str">
        <f>$G$5</f>
        <v>TGV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2</v>
      </c>
      <c r="Q34" s="550" t="s">
        <v>2</v>
      </c>
      <c r="R34" s="549">
        <f>$AB$5</f>
        <v>2</v>
      </c>
      <c r="S34" s="551"/>
      <c r="T34" s="552">
        <f>$AC$5</f>
        <v>7</v>
      </c>
      <c r="U34" s="553"/>
      <c r="V34" s="550" t="s">
        <v>2</v>
      </c>
      <c r="W34" s="554">
        <f>$AE$5</f>
        <v>6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$B$8</f>
        <v>Hartl, Anke</v>
      </c>
      <c r="C35" s="131"/>
      <c r="D35" s="131"/>
      <c r="E35" s="288"/>
      <c r="F35" s="131"/>
      <c r="G35" s="290" t="str">
        <f>$G$8</f>
        <v>Friedrichshaller SV</v>
      </c>
      <c r="H35" s="131"/>
      <c r="I35" s="131"/>
      <c r="J35" s="131"/>
      <c r="K35" s="131"/>
      <c r="L35" s="131"/>
      <c r="M35" s="131"/>
      <c r="N35" s="131"/>
      <c r="O35" s="548"/>
      <c r="P35" s="549">
        <f>$Z$8</f>
        <v>1</v>
      </c>
      <c r="Q35" s="550" t="s">
        <v>2</v>
      </c>
      <c r="R35" s="549">
        <f>$AB$8</f>
        <v>3</v>
      </c>
      <c r="S35" s="551"/>
      <c r="T35" s="552">
        <f>$AC$8</f>
        <v>3</v>
      </c>
      <c r="U35" s="553"/>
      <c r="V35" s="550" t="s">
        <v>2</v>
      </c>
      <c r="W35" s="554">
        <f>$AE$8</f>
        <v>10</v>
      </c>
      <c r="X35" s="555"/>
      <c r="Y35" s="131"/>
      <c r="Z35" s="556">
        <f t="shared" si="2"/>
        <v>-7</v>
      </c>
      <c r="AA35" s="557"/>
      <c r="AB35" s="558"/>
      <c r="AC35" s="559">
        <v>4</v>
      </c>
      <c r="AD35" s="446"/>
    </row>
    <row r="36" spans="2:30" ht="15.75">
      <c r="B36" s="547" t="str">
        <f>$B$7</f>
        <v>Irmak, Isra</v>
      </c>
      <c r="C36" s="131"/>
      <c r="D36" s="131"/>
      <c r="E36" s="131"/>
      <c r="F36" s="131"/>
      <c r="G36" s="290" t="str">
        <f>$G$7</f>
        <v>TG Offenau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0</v>
      </c>
      <c r="Q36" s="550" t="s">
        <v>2</v>
      </c>
      <c r="R36" s="549">
        <f>$AB$7</f>
        <v>4</v>
      </c>
      <c r="S36" s="551"/>
      <c r="T36" s="552">
        <f>$AC$7</f>
        <v>1</v>
      </c>
      <c r="U36" s="553"/>
      <c r="V36" s="550" t="s">
        <v>2</v>
      </c>
      <c r="W36" s="554">
        <f>$AE$7</f>
        <v>12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>
        <f>$B$9</f>
        <v>0</v>
      </c>
      <c r="C37" s="88"/>
      <c r="D37" s="88"/>
      <c r="E37" s="88"/>
      <c r="F37" s="88"/>
      <c r="G37" s="271">
        <f>$G$9</f>
        <v>0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34</v>
      </c>
      <c r="U38" s="585"/>
      <c r="V38" s="573" t="s">
        <v>2</v>
      </c>
      <c r="W38" s="585">
        <f>SUM(W32:W37)</f>
        <v>34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I39" sqref="I39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62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61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E3" s="399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67</v>
      </c>
      <c r="D4" s="399"/>
      <c r="E4" s="400"/>
      <c r="F4" s="401"/>
      <c r="G4" s="402" t="s">
        <v>68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1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2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3</v>
      </c>
      <c r="AF4" s="622"/>
      <c r="AG4" s="591"/>
      <c r="AH4" s="592"/>
    </row>
    <row r="5" spans="1:34" ht="15.75">
      <c r="A5" s="397">
        <v>2</v>
      </c>
      <c r="B5" s="398" t="s">
        <v>69</v>
      </c>
      <c r="C5" s="399"/>
      <c r="D5" s="399"/>
      <c r="E5" s="411"/>
      <c r="F5" s="401"/>
      <c r="G5" s="402" t="s">
        <v>222</v>
      </c>
      <c r="H5" s="412">
        <f>+M4</f>
        <v>1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1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1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4</v>
      </c>
      <c r="AA5" s="407" t="s">
        <v>2</v>
      </c>
      <c r="AB5" s="408">
        <f t="shared" si="1"/>
        <v>1</v>
      </c>
      <c r="AC5" s="409">
        <f>SUM(H14,J25,AF18,H20,AF14)</f>
        <v>13</v>
      </c>
      <c r="AD5" s="407" t="s">
        <v>2</v>
      </c>
      <c r="AE5" s="409">
        <f>SUM(J14,H25,AH18,J20,AH14)</f>
        <v>5</v>
      </c>
      <c r="AF5" s="622"/>
      <c r="AG5" s="591"/>
      <c r="AH5" s="592"/>
    </row>
    <row r="6" spans="1:34" ht="15.75">
      <c r="A6" s="397">
        <v>3</v>
      </c>
      <c r="B6" s="398" t="s">
        <v>70</v>
      </c>
      <c r="C6" s="399"/>
      <c r="D6" s="399"/>
      <c r="E6" s="411"/>
      <c r="F6" s="401"/>
      <c r="G6" s="402" t="s">
        <v>71</v>
      </c>
      <c r="H6" s="412">
        <f>+P4</f>
        <v>0</v>
      </c>
      <c r="I6" s="407" t="s">
        <v>2</v>
      </c>
      <c r="J6" s="413">
        <f>+N4</f>
        <v>3</v>
      </c>
      <c r="K6" s="412">
        <f>+P5</f>
        <v>1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2</v>
      </c>
      <c r="U6" s="407" t="s">
        <v>2</v>
      </c>
      <c r="V6" s="408">
        <f>+J24</f>
        <v>3</v>
      </c>
      <c r="W6" s="406">
        <f>+AF13</f>
        <v>1</v>
      </c>
      <c r="X6" s="407" t="s">
        <v>2</v>
      </c>
      <c r="Y6" s="409">
        <f>+AH13</f>
        <v>3</v>
      </c>
      <c r="Z6" s="410">
        <f t="shared" si="0"/>
        <v>0</v>
      </c>
      <c r="AA6" s="407" t="s">
        <v>2</v>
      </c>
      <c r="AB6" s="408">
        <f t="shared" si="1"/>
        <v>5</v>
      </c>
      <c r="AC6" s="409">
        <f>SUM(H15,H24,AH19,J20,AF13)</f>
        <v>4</v>
      </c>
      <c r="AD6" s="407" t="s">
        <v>2</v>
      </c>
      <c r="AE6" s="409">
        <f>SUM(J15,J24,AF19,H20,AH13)</f>
        <v>15</v>
      </c>
      <c r="AF6" s="622"/>
      <c r="AG6" s="591"/>
      <c r="AH6" s="592"/>
    </row>
    <row r="7" spans="1:34" ht="15.75">
      <c r="A7" s="397">
        <v>4</v>
      </c>
      <c r="B7" s="588" t="s">
        <v>72</v>
      </c>
      <c r="C7" s="399"/>
      <c r="D7" s="411"/>
      <c r="E7" s="411"/>
      <c r="F7" s="401"/>
      <c r="G7" s="402" t="s">
        <v>73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3</v>
      </c>
      <c r="AA7" s="407" t="s">
        <v>2</v>
      </c>
      <c r="AB7" s="408">
        <f t="shared" si="1"/>
        <v>2</v>
      </c>
      <c r="AC7" s="409">
        <f>SUM(J15,H23,AF20,J19,AH14)</f>
        <v>9</v>
      </c>
      <c r="AD7" s="407" t="s">
        <v>2</v>
      </c>
      <c r="AE7" s="409">
        <f>SUM(H15,J23,AH20,H19,AF14)</f>
        <v>6</v>
      </c>
      <c r="AF7" s="622"/>
      <c r="AG7" s="591"/>
      <c r="AH7" s="592"/>
    </row>
    <row r="8" spans="1:34" ht="15.75">
      <c r="A8" s="397">
        <v>5</v>
      </c>
      <c r="B8" s="589" t="s">
        <v>74</v>
      </c>
      <c r="C8" s="559"/>
      <c r="D8" s="587"/>
      <c r="E8" s="587"/>
      <c r="F8" s="422"/>
      <c r="G8" s="423" t="s">
        <v>75</v>
      </c>
      <c r="H8" s="384">
        <f>+V4</f>
        <v>0</v>
      </c>
      <c r="I8" s="407" t="s">
        <v>2</v>
      </c>
      <c r="J8" s="424">
        <f>+T4</f>
        <v>3</v>
      </c>
      <c r="K8" s="384">
        <f>+V5</f>
        <v>1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2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1</v>
      </c>
      <c r="Z8" s="410">
        <f t="shared" si="0"/>
        <v>2</v>
      </c>
      <c r="AA8" s="407" t="s">
        <v>2</v>
      </c>
      <c r="AB8" s="408">
        <f t="shared" si="1"/>
        <v>3</v>
      </c>
      <c r="AC8" s="409">
        <f>SUM(J14,J24,AH20,H18,AH15)</f>
        <v>7</v>
      </c>
      <c r="AD8" s="407" t="s">
        <v>2</v>
      </c>
      <c r="AE8" s="408">
        <f>SUM(H14,H24,AF20,J18,AF15)</f>
        <v>12</v>
      </c>
      <c r="AF8" s="622"/>
      <c r="AG8" s="591"/>
      <c r="AH8" s="592"/>
    </row>
    <row r="9" spans="1:34" ht="15.75" customHeight="1" thickBot="1">
      <c r="A9" s="429">
        <v>6</v>
      </c>
      <c r="B9" s="590" t="s">
        <v>76</v>
      </c>
      <c r="C9" s="431"/>
      <c r="D9" s="432"/>
      <c r="E9" s="432"/>
      <c r="F9" s="433"/>
      <c r="G9" s="434" t="s">
        <v>77</v>
      </c>
      <c r="H9" s="435">
        <f>+Y4</f>
        <v>2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3</v>
      </c>
      <c r="O9" s="436" t="s">
        <v>2</v>
      </c>
      <c r="P9" s="438">
        <f>+W6</f>
        <v>1</v>
      </c>
      <c r="Q9" s="439">
        <f>+Y7</f>
        <v>0</v>
      </c>
      <c r="R9" s="436" t="s">
        <v>2</v>
      </c>
      <c r="S9" s="440">
        <f>+W7</f>
        <v>3</v>
      </c>
      <c r="T9" s="439">
        <f>+Y8</f>
        <v>1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1</v>
      </c>
      <c r="AA9" s="436" t="s">
        <v>2</v>
      </c>
      <c r="AB9" s="438">
        <f t="shared" si="1"/>
        <v>4</v>
      </c>
      <c r="AC9" s="440">
        <f>SUM(J13,J23,AH18,J18,AH13)</f>
        <v>6</v>
      </c>
      <c r="AD9" s="436" t="s">
        <v>2</v>
      </c>
      <c r="AE9" s="440">
        <f>SUM(H13,H23,AF18,H18,AF13)</f>
        <v>13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54</v>
      </c>
      <c r="AD10" s="445"/>
      <c r="AE10" s="445">
        <f>SUM(AE4:AE9)</f>
        <v>54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Plich, Nicole</v>
      </c>
      <c r="F13" s="461" t="s">
        <v>4</v>
      </c>
      <c r="G13" s="462" t="str">
        <f>+B9</f>
        <v>Mayer, Miriam</v>
      </c>
      <c r="H13" s="463">
        <v>3</v>
      </c>
      <c r="I13" s="64" t="s">
        <v>2</v>
      </c>
      <c r="J13" s="464">
        <v>2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Erkert, Natalie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Mayer, Miriam</v>
      </c>
      <c r="Y13" s="465"/>
      <c r="Z13" s="473"/>
      <c r="AA13" s="460"/>
      <c r="AB13" s="460"/>
      <c r="AC13" s="460"/>
      <c r="AD13" s="460"/>
      <c r="AE13" s="460"/>
      <c r="AF13" s="474">
        <v>1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Richter, Kathrin</v>
      </c>
      <c r="F14" s="480" t="s">
        <v>4</v>
      </c>
      <c r="G14" s="413" t="str">
        <f>+B8</f>
        <v>Zürn, Lisa</v>
      </c>
      <c r="H14" s="463">
        <v>3</v>
      </c>
      <c r="I14" s="64" t="s">
        <v>2</v>
      </c>
      <c r="J14" s="464">
        <v>1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Richter, Kathrin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Schiffmann, Alice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Erkert, Natalie</v>
      </c>
      <c r="F15" s="494" t="s">
        <v>4</v>
      </c>
      <c r="G15" s="495" t="str">
        <f>+B7</f>
        <v>Schiffmann, Alice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Plich, Nicole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Zürn, Lisa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Zürn, Lisa</v>
      </c>
      <c r="F18" s="471" t="s">
        <v>4</v>
      </c>
      <c r="G18" s="460" t="str">
        <f>+B9</f>
        <v>Mayer, Miriam</v>
      </c>
      <c r="H18" s="474">
        <v>3</v>
      </c>
      <c r="I18" s="64" t="s">
        <v>2</v>
      </c>
      <c r="J18" s="512">
        <v>1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Richter, Kathrin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Mayer, Miriam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Plich, Nicole</v>
      </c>
      <c r="F19" s="484" t="s">
        <v>4</v>
      </c>
      <c r="G19" s="412" t="str">
        <f>+B7</f>
        <v>Schiffmann, Alice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Plich, Nicole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Erkert, Natalie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Richter, Kathrin</v>
      </c>
      <c r="F20" s="89" t="s">
        <v>4</v>
      </c>
      <c r="G20" s="493" t="str">
        <f>+B6</f>
        <v>Erkert, Natalie</v>
      </c>
      <c r="H20" s="527">
        <v>3</v>
      </c>
      <c r="I20" s="528" t="s">
        <v>2</v>
      </c>
      <c r="J20" s="529">
        <v>1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Schiffmann, Alice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Zürn, Lisa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Schiffmann, Alice</v>
      </c>
      <c r="F23" s="461" t="s">
        <v>4</v>
      </c>
      <c r="G23" s="462" t="str">
        <f>+B9</f>
        <v>Mayer, Miriam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Erkert, Natalie</v>
      </c>
      <c r="F24" s="480" t="s">
        <v>4</v>
      </c>
      <c r="G24" s="413" t="str">
        <f>+B8</f>
        <v>Zürn, Lisa</v>
      </c>
      <c r="H24" s="463">
        <v>2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Plich, Nicole</v>
      </c>
      <c r="F25" s="533" t="s">
        <v>4</v>
      </c>
      <c r="G25" s="502" t="str">
        <f>+B5</f>
        <v>Richter, Kathrin</v>
      </c>
      <c r="H25" s="527">
        <v>3</v>
      </c>
      <c r="I25" s="67" t="s">
        <v>2</v>
      </c>
      <c r="J25" s="529">
        <v>1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Plich, Nicole</v>
      </c>
      <c r="C32" s="131"/>
      <c r="D32" s="131"/>
      <c r="E32" s="131"/>
      <c r="F32" s="131"/>
      <c r="G32" s="290" t="str">
        <f>$G$4</f>
        <v>VfL Neckargartach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3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$B$5</f>
        <v>Richter, Kathrin</v>
      </c>
      <c r="C33" s="78"/>
      <c r="D33" s="78"/>
      <c r="E33" s="78"/>
      <c r="F33" s="78"/>
      <c r="G33" s="275" t="str">
        <f>$G$5</f>
        <v>TSV Herbolzheim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4</v>
      </c>
      <c r="Q33" s="563" t="s">
        <v>2</v>
      </c>
      <c r="R33" s="562">
        <f>$AB$5</f>
        <v>1</v>
      </c>
      <c r="S33" s="564"/>
      <c r="T33" s="565">
        <f>$AC$5</f>
        <v>13</v>
      </c>
      <c r="U33" s="566"/>
      <c r="V33" s="563" t="s">
        <v>2</v>
      </c>
      <c r="W33" s="567">
        <f>$AE$5</f>
        <v>5</v>
      </c>
      <c r="X33" s="568"/>
      <c r="Y33" s="78"/>
      <c r="Z33" s="569">
        <f t="shared" si="2"/>
        <v>8</v>
      </c>
      <c r="AA33" s="570"/>
      <c r="AB33" s="558"/>
      <c r="AC33" s="559">
        <v>2</v>
      </c>
      <c r="AD33" s="446"/>
    </row>
    <row r="34" spans="2:30" ht="15.75">
      <c r="B34" s="547" t="str">
        <f>$B$7</f>
        <v>Schiffmann, Alice</v>
      </c>
      <c r="C34" s="131"/>
      <c r="D34" s="131"/>
      <c r="E34" s="131"/>
      <c r="F34" s="131"/>
      <c r="G34" s="290" t="str">
        <f>$G$7</f>
        <v>TTC Widdern</v>
      </c>
      <c r="H34" s="131"/>
      <c r="I34" s="131"/>
      <c r="J34" s="131"/>
      <c r="K34" s="131"/>
      <c r="L34" s="131"/>
      <c r="M34" s="131"/>
      <c r="N34" s="131"/>
      <c r="O34" s="548"/>
      <c r="P34" s="549">
        <f>$Z$7</f>
        <v>3</v>
      </c>
      <c r="Q34" s="550" t="s">
        <v>2</v>
      </c>
      <c r="R34" s="549">
        <f>$AB$7</f>
        <v>2</v>
      </c>
      <c r="S34" s="551"/>
      <c r="T34" s="552">
        <f>$AC$7</f>
        <v>9</v>
      </c>
      <c r="U34" s="553"/>
      <c r="V34" s="550" t="s">
        <v>2</v>
      </c>
      <c r="W34" s="554">
        <f>$AE$7</f>
        <v>6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$B$8</f>
        <v>Zürn, Lisa</v>
      </c>
      <c r="C35" s="131"/>
      <c r="D35" s="131"/>
      <c r="E35" s="288"/>
      <c r="F35" s="131"/>
      <c r="G35" s="290" t="str">
        <f>$G$8</f>
        <v>TTC Gochsen</v>
      </c>
      <c r="H35" s="131"/>
      <c r="I35" s="131"/>
      <c r="J35" s="131"/>
      <c r="K35" s="131"/>
      <c r="L35" s="131"/>
      <c r="M35" s="131"/>
      <c r="N35" s="131"/>
      <c r="O35" s="548"/>
      <c r="P35" s="549">
        <f>$Z$8</f>
        <v>2</v>
      </c>
      <c r="Q35" s="550" t="s">
        <v>2</v>
      </c>
      <c r="R35" s="549">
        <f>$AB$8</f>
        <v>3</v>
      </c>
      <c r="S35" s="551"/>
      <c r="T35" s="552">
        <f>$AC$8</f>
        <v>7</v>
      </c>
      <c r="U35" s="553"/>
      <c r="V35" s="550" t="s">
        <v>2</v>
      </c>
      <c r="W35" s="554">
        <f>$AE$8</f>
        <v>12</v>
      </c>
      <c r="X35" s="555"/>
      <c r="Y35" s="131"/>
      <c r="Z35" s="556">
        <f t="shared" si="2"/>
        <v>-5</v>
      </c>
      <c r="AA35" s="557"/>
      <c r="AB35" s="558"/>
      <c r="AC35" s="559">
        <v>4</v>
      </c>
      <c r="AD35" s="446"/>
    </row>
    <row r="36" spans="2:30" ht="15.75">
      <c r="B36" s="547" t="str">
        <f>$B$9</f>
        <v>Mayer, Miriam</v>
      </c>
      <c r="C36" s="131"/>
      <c r="D36" s="131"/>
      <c r="E36" s="131"/>
      <c r="F36" s="131"/>
      <c r="G36" s="290" t="str">
        <f>$G$9</f>
        <v>TSV Untereisesheim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1</v>
      </c>
      <c r="Q36" s="550" t="s">
        <v>2</v>
      </c>
      <c r="R36" s="549">
        <f>$AB$9</f>
        <v>4</v>
      </c>
      <c r="S36" s="551"/>
      <c r="T36" s="552">
        <f>$AC$9</f>
        <v>6</v>
      </c>
      <c r="U36" s="553"/>
      <c r="V36" s="550" t="s">
        <v>2</v>
      </c>
      <c r="W36" s="554">
        <f>$AE$9</f>
        <v>13</v>
      </c>
      <c r="X36" s="555"/>
      <c r="Y36" s="131"/>
      <c r="Z36" s="556">
        <f t="shared" si="2"/>
        <v>-7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Erkert, Natalie</v>
      </c>
      <c r="C37" s="88"/>
      <c r="D37" s="88"/>
      <c r="E37" s="88"/>
      <c r="F37" s="88"/>
      <c r="G37" s="271" t="str">
        <f>$G$6</f>
        <v>TSV Erlenbach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5</v>
      </c>
      <c r="S37" s="574"/>
      <c r="T37" s="575">
        <f>$AC$6</f>
        <v>4</v>
      </c>
      <c r="U37" s="576"/>
      <c r="V37" s="573" t="s">
        <v>2</v>
      </c>
      <c r="W37" s="577">
        <f>$AE$6</f>
        <v>15</v>
      </c>
      <c r="X37" s="578"/>
      <c r="Y37" s="88"/>
      <c r="Z37" s="579">
        <f t="shared" si="2"/>
        <v>-11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54</v>
      </c>
      <c r="U38" s="585"/>
      <c r="V38" s="573" t="s">
        <v>2</v>
      </c>
      <c r="W38" s="585">
        <f>SUM(W32:W37)</f>
        <v>54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63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64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78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80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1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2</v>
      </c>
      <c r="AA5" s="407" t="s">
        <v>2</v>
      </c>
      <c r="AB5" s="408">
        <f t="shared" si="1"/>
        <v>2</v>
      </c>
      <c r="AC5" s="409">
        <f>SUM(H14,J25,AF18,H20,AF14)</f>
        <v>7</v>
      </c>
      <c r="AD5" s="407" t="s">
        <v>2</v>
      </c>
      <c r="AE5" s="409">
        <f>SUM(J14,H25,AH18,J20,AH14)</f>
        <v>6</v>
      </c>
      <c r="AF5" s="622"/>
      <c r="AG5" s="591"/>
      <c r="AH5" s="592"/>
    </row>
    <row r="6" spans="1:34" ht="15.75">
      <c r="A6" s="397">
        <v>3</v>
      </c>
      <c r="B6" s="398" t="s">
        <v>82</v>
      </c>
      <c r="C6" s="399"/>
      <c r="D6" s="399"/>
      <c r="E6" s="411"/>
      <c r="F6" s="401"/>
      <c r="G6" s="402" t="s">
        <v>83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1</v>
      </c>
      <c r="AA6" s="407" t="s">
        <v>2</v>
      </c>
      <c r="AB6" s="408">
        <f t="shared" si="1"/>
        <v>3</v>
      </c>
      <c r="AC6" s="409">
        <f>SUM(H15,H24,AH19,J20,AF13)</f>
        <v>3</v>
      </c>
      <c r="AD6" s="407" t="s">
        <v>2</v>
      </c>
      <c r="AE6" s="409">
        <f>SUM(J15,J24,AF19,H20,AH13)</f>
        <v>9</v>
      </c>
      <c r="AF6" s="622"/>
      <c r="AG6" s="591"/>
      <c r="AH6" s="592"/>
    </row>
    <row r="7" spans="1:34" ht="15.75">
      <c r="A7" s="397">
        <v>4</v>
      </c>
      <c r="B7" s="398" t="s">
        <v>84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0</v>
      </c>
      <c r="AA7" s="407" t="s">
        <v>2</v>
      </c>
      <c r="AB7" s="408">
        <f t="shared" si="1"/>
        <v>4</v>
      </c>
      <c r="AC7" s="409">
        <f>SUM(J15,H23,AF20,J19,AH14)</f>
        <v>0</v>
      </c>
      <c r="AD7" s="407" t="s">
        <v>2</v>
      </c>
      <c r="AE7" s="409">
        <f>SUM(H15,J23,AH20,H19,AF14)</f>
        <v>12</v>
      </c>
      <c r="AF7" s="622"/>
      <c r="AG7" s="591"/>
      <c r="AH7" s="592"/>
    </row>
    <row r="8" spans="1:34" ht="15.75">
      <c r="A8" s="420">
        <v>5</v>
      </c>
      <c r="B8" s="421" t="s">
        <v>86</v>
      </c>
      <c r="C8" s="384"/>
      <c r="D8" s="3"/>
      <c r="E8" s="411"/>
      <c r="F8" s="422"/>
      <c r="G8" s="423" t="s">
        <v>87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1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9</v>
      </c>
      <c r="AD8" s="407" t="s">
        <v>2</v>
      </c>
      <c r="AE8" s="408">
        <f>SUM(H14,H24,AF20,J18,AF15)</f>
        <v>4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31</v>
      </c>
      <c r="AD10" s="445"/>
      <c r="AE10" s="445">
        <f>SUM(AE4:AE9)</f>
        <v>31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Geigenberger, Lisa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Mohr, Melanie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Goethner, Vanessa</v>
      </c>
      <c r="F14" s="480" t="s">
        <v>4</v>
      </c>
      <c r="G14" s="413" t="str">
        <f>+B8</f>
        <v>Blumrich, Ellen</v>
      </c>
      <c r="H14" s="463">
        <v>1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Goethner, Vanessa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Jochum, Laura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Mohr, Melanie</v>
      </c>
      <c r="F15" s="494" t="s">
        <v>4</v>
      </c>
      <c r="G15" s="495" t="str">
        <f>+B7</f>
        <v>Jochum, Laura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Geigenberger, Lisa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Blumrich, Ellen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Blumrich, Ellen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Goethner, Vanessa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Geigenberger, Lisa</v>
      </c>
      <c r="F19" s="484" t="s">
        <v>4</v>
      </c>
      <c r="G19" s="412" t="str">
        <f>+B7</f>
        <v>Jochum, Laura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Geigenberger, Lisa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Mohr, Melanie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Goethner, Vanessa</v>
      </c>
      <c r="F20" s="89" t="s">
        <v>4</v>
      </c>
      <c r="G20" s="493" t="str">
        <f>+B6</f>
        <v>Mohr, Melanie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Jochum, Laura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Blumrich, Ellen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Jochum, Laura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Mohr, Melanie</v>
      </c>
      <c r="F24" s="480" t="s">
        <v>4</v>
      </c>
      <c r="G24" s="413" t="str">
        <f>+B8</f>
        <v>Blumrich, Ellen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Geigenberger, Lisa</v>
      </c>
      <c r="F25" s="533" t="s">
        <v>4</v>
      </c>
      <c r="G25" s="502" t="str">
        <f>+B5</f>
        <v>Goethner, Vanessa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Geigenberger, Lisa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Blumrich, Ellen</v>
      </c>
      <c r="C33" s="78"/>
      <c r="D33" s="78"/>
      <c r="E33" s="77"/>
      <c r="F33" s="78"/>
      <c r="G33" s="275" t="str">
        <f>$G$8</f>
        <v>Spfr Neckarsulm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3</v>
      </c>
      <c r="Q33" s="563" t="s">
        <v>2</v>
      </c>
      <c r="R33" s="562">
        <f>$AB$8</f>
        <v>1</v>
      </c>
      <c r="S33" s="564"/>
      <c r="T33" s="565">
        <f>$AC$8</f>
        <v>9</v>
      </c>
      <c r="U33" s="566"/>
      <c r="V33" s="563" t="s">
        <v>2</v>
      </c>
      <c r="W33" s="567">
        <f>$AE$8</f>
        <v>4</v>
      </c>
      <c r="X33" s="568"/>
      <c r="Y33" s="78"/>
      <c r="Z33" s="569">
        <f t="shared" si="2"/>
        <v>5</v>
      </c>
      <c r="AA33" s="570"/>
      <c r="AB33" s="558"/>
      <c r="AC33" s="559">
        <v>2</v>
      </c>
      <c r="AD33" s="446"/>
    </row>
    <row r="34" spans="2:30" ht="15.75">
      <c r="B34" s="547" t="str">
        <f>$B$5</f>
        <v>Goethner, Vanessa</v>
      </c>
      <c r="C34" s="131"/>
      <c r="D34" s="131"/>
      <c r="E34" s="131"/>
      <c r="F34" s="131"/>
      <c r="G34" s="290" t="str">
        <f>$G$5</f>
        <v>TGV E. Beilstein</v>
      </c>
      <c r="H34" s="131"/>
      <c r="I34" s="131"/>
      <c r="J34" s="131"/>
      <c r="K34" s="131"/>
      <c r="L34" s="131"/>
      <c r="M34" s="131"/>
      <c r="N34" s="131"/>
      <c r="O34" s="548"/>
      <c r="P34" s="549">
        <f>$Z$5</f>
        <v>2</v>
      </c>
      <c r="Q34" s="550" t="s">
        <v>2</v>
      </c>
      <c r="R34" s="549">
        <f>$AB$5</f>
        <v>2</v>
      </c>
      <c r="S34" s="551"/>
      <c r="T34" s="552">
        <f>$AC$5</f>
        <v>7</v>
      </c>
      <c r="U34" s="553"/>
      <c r="V34" s="550" t="s">
        <v>2</v>
      </c>
      <c r="W34" s="554">
        <f>$AE$5</f>
        <v>6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$B$6</f>
        <v>Mohr, Melanie</v>
      </c>
      <c r="C35" s="131"/>
      <c r="D35" s="131"/>
      <c r="E35" s="131"/>
      <c r="F35" s="131"/>
      <c r="G35" s="290" t="str">
        <f>$G$6</f>
        <v>SV Neckarsulm</v>
      </c>
      <c r="H35" s="131"/>
      <c r="I35" s="131"/>
      <c r="J35" s="131"/>
      <c r="K35" s="131"/>
      <c r="L35" s="131"/>
      <c r="M35" s="131"/>
      <c r="N35" s="131"/>
      <c r="O35" s="548"/>
      <c r="P35" s="549">
        <f>$Z$6</f>
        <v>1</v>
      </c>
      <c r="Q35" s="550" t="s">
        <v>2</v>
      </c>
      <c r="R35" s="549">
        <f>$AB$6</f>
        <v>3</v>
      </c>
      <c r="S35" s="551"/>
      <c r="T35" s="552">
        <f>$AC$6</f>
        <v>3</v>
      </c>
      <c r="U35" s="553"/>
      <c r="V35" s="550" t="s">
        <v>2</v>
      </c>
      <c r="W35" s="554">
        <f>$AE$6</f>
        <v>9</v>
      </c>
      <c r="X35" s="555"/>
      <c r="Y35" s="131"/>
      <c r="Z35" s="556">
        <f t="shared" si="2"/>
        <v>-6</v>
      </c>
      <c r="AA35" s="557"/>
      <c r="AB35" s="558"/>
      <c r="AC35" s="559">
        <v>4</v>
      </c>
      <c r="AD35" s="446"/>
    </row>
    <row r="36" spans="2:30" ht="15.75">
      <c r="B36" s="547">
        <f>$B$9</f>
        <v>0</v>
      </c>
      <c r="C36" s="131"/>
      <c r="D36" s="131"/>
      <c r="E36" s="131"/>
      <c r="F36" s="131"/>
      <c r="G36" s="290">
        <f>$G$9</f>
        <v>0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0</v>
      </c>
      <c r="Q36" s="550" t="s">
        <v>2</v>
      </c>
      <c r="R36" s="549">
        <f>$AB$9</f>
        <v>0</v>
      </c>
      <c r="S36" s="551"/>
      <c r="T36" s="552">
        <f>$AC$9</f>
        <v>0</v>
      </c>
      <c r="U36" s="553"/>
      <c r="V36" s="550" t="s">
        <v>2</v>
      </c>
      <c r="W36" s="554">
        <f>$AE$9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$B$7</f>
        <v>Jochum, Laura</v>
      </c>
      <c r="C37" s="88"/>
      <c r="D37" s="88"/>
      <c r="E37" s="88"/>
      <c r="F37" s="88"/>
      <c r="G37" s="271" t="str">
        <f>$G$7</f>
        <v>TG Offenau</v>
      </c>
      <c r="H37" s="88"/>
      <c r="I37" s="88"/>
      <c r="J37" s="88"/>
      <c r="K37" s="88"/>
      <c r="L37" s="88"/>
      <c r="M37" s="88"/>
      <c r="N37" s="88"/>
      <c r="O37" s="81"/>
      <c r="P37" s="572">
        <f>$Z$7</f>
        <v>0</v>
      </c>
      <c r="Q37" s="573" t="s">
        <v>2</v>
      </c>
      <c r="R37" s="572">
        <f>$AB$7</f>
        <v>4</v>
      </c>
      <c r="S37" s="574"/>
      <c r="T37" s="575">
        <f>$AC$7</f>
        <v>0</v>
      </c>
      <c r="U37" s="576"/>
      <c r="V37" s="573" t="s">
        <v>2</v>
      </c>
      <c r="W37" s="577">
        <f>$AE$7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31</v>
      </c>
      <c r="U38" s="585"/>
      <c r="V38" s="573" t="s">
        <v>2</v>
      </c>
      <c r="W38" s="585">
        <f>SUM(W32:W37)</f>
        <v>31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63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65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88</v>
      </c>
      <c r="C4" s="399"/>
      <c r="D4" s="399"/>
      <c r="E4" s="400"/>
      <c r="F4" s="401"/>
      <c r="G4" s="402" t="s">
        <v>83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1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1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4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12</v>
      </c>
      <c r="AD4" s="407" t="s">
        <v>2</v>
      </c>
      <c r="AE4" s="409">
        <f>SUM(J4,M4,P4,S4,V4,Y4)</f>
        <v>2</v>
      </c>
      <c r="AF4" s="622"/>
      <c r="AG4" s="591"/>
      <c r="AH4" s="592"/>
    </row>
    <row r="5" spans="1:34" ht="15.75">
      <c r="A5" s="397">
        <v>2</v>
      </c>
      <c r="B5" s="398" t="s">
        <v>89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0</v>
      </c>
      <c r="R5" s="407" t="s">
        <v>2</v>
      </c>
      <c r="S5" s="409">
        <f>+AH14</f>
        <v>3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0</v>
      </c>
      <c r="AA5" s="407" t="s">
        <v>2</v>
      </c>
      <c r="AB5" s="408">
        <f t="shared" si="1"/>
        <v>4</v>
      </c>
      <c r="AC5" s="409">
        <f>SUM(H14,J25,AF18,H20,AF14)</f>
        <v>0</v>
      </c>
      <c r="AD5" s="407" t="s">
        <v>2</v>
      </c>
      <c r="AE5" s="409">
        <f>SUM(J14,H25,AH18,J20,AH14)</f>
        <v>12</v>
      </c>
      <c r="AF5" s="622"/>
      <c r="AG5" s="591"/>
      <c r="AH5" s="592"/>
    </row>
    <row r="6" spans="1:34" ht="15.75">
      <c r="A6" s="397">
        <v>3</v>
      </c>
      <c r="B6" s="398" t="s">
        <v>90</v>
      </c>
      <c r="C6" s="399"/>
      <c r="D6" s="399"/>
      <c r="E6" s="411" t="s">
        <v>91</v>
      </c>
      <c r="F6" s="401"/>
      <c r="G6" s="402" t="s">
        <v>79</v>
      </c>
      <c r="H6" s="412">
        <f>+P4</f>
        <v>1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1</v>
      </c>
      <c r="T6" s="406">
        <f>+H24</f>
        <v>1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2</v>
      </c>
      <c r="AA6" s="407" t="s">
        <v>2</v>
      </c>
      <c r="AB6" s="408">
        <f t="shared" si="1"/>
        <v>2</v>
      </c>
      <c r="AC6" s="409">
        <f>SUM(H15,H24,AH19,J20,AF13)</f>
        <v>8</v>
      </c>
      <c r="AD6" s="407" t="s">
        <v>2</v>
      </c>
      <c r="AE6" s="409">
        <f>SUM(J15,J24,AF19,H20,AH13)</f>
        <v>7</v>
      </c>
      <c r="AF6" s="622"/>
      <c r="AG6" s="591"/>
      <c r="AH6" s="592"/>
    </row>
    <row r="7" spans="1:34" ht="15.75">
      <c r="A7" s="397">
        <v>4</v>
      </c>
      <c r="B7" s="398" t="s">
        <v>92</v>
      </c>
      <c r="C7" s="399"/>
      <c r="D7" s="399"/>
      <c r="E7" s="411"/>
      <c r="F7" s="401"/>
      <c r="G7" s="402" t="s">
        <v>85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0</v>
      </c>
      <c r="N7" s="412">
        <f>+S6</f>
        <v>1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1</v>
      </c>
      <c r="AA7" s="407" t="s">
        <v>2</v>
      </c>
      <c r="AB7" s="408">
        <f t="shared" si="1"/>
        <v>3</v>
      </c>
      <c r="AC7" s="409">
        <f>SUM(J15,H23,AF20,J19,AH14)</f>
        <v>4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93</v>
      </c>
      <c r="C8" s="384"/>
      <c r="D8" s="3"/>
      <c r="E8" s="411"/>
      <c r="F8" s="422"/>
      <c r="G8" s="423" t="s">
        <v>77</v>
      </c>
      <c r="H8" s="384">
        <f>+V4</f>
        <v>1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1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10</v>
      </c>
      <c r="AD8" s="407" t="s">
        <v>2</v>
      </c>
      <c r="AE8" s="408">
        <f>SUM(H14,H24,AF20,J18,AF15)</f>
        <v>4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34</v>
      </c>
      <c r="AD10" s="445"/>
      <c r="AE10" s="445">
        <f>SUM(AE4:AE9)</f>
        <v>34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Hessenthaler, Kathrin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Kaya, Yonca- Rabea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Reuther, Carina</v>
      </c>
      <c r="F14" s="480" t="s">
        <v>4</v>
      </c>
      <c r="G14" s="413" t="str">
        <f>+B8</f>
        <v>Scholl, Nathalie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Reuther, Carina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Akinwale, Kimberly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Kaya, Yonca- Rabea</v>
      </c>
      <c r="F15" s="494" t="s">
        <v>4</v>
      </c>
      <c r="G15" s="495" t="str">
        <f>+B7</f>
        <v>Akinwale, Kimberly</v>
      </c>
      <c r="H15" s="496">
        <v>3</v>
      </c>
      <c r="I15" s="58" t="s">
        <v>2</v>
      </c>
      <c r="J15" s="497">
        <v>1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Hessenthaler, Kathrin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Scholl, Nathalie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1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Scholl, Nathalie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Reuther, Carina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Hessenthaler, Kathrin</v>
      </c>
      <c r="F19" s="484" t="s">
        <v>4</v>
      </c>
      <c r="G19" s="412" t="str">
        <f>+B7</f>
        <v>Akinwale, Kimberly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Hessenthaler, Kathrin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Kaya, Yonca- Rabea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1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Reuther, Carina</v>
      </c>
      <c r="F20" s="89" t="s">
        <v>4</v>
      </c>
      <c r="G20" s="493" t="str">
        <f>+B6</f>
        <v>Kaya, Yonca- Rabea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Akinwale, Kimberly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Scholl, Nathalie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Akinwale, Kimberly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Kaya, Yonca- Rabea</v>
      </c>
      <c r="F24" s="480" t="s">
        <v>4</v>
      </c>
      <c r="G24" s="413" t="str">
        <f>+B8</f>
        <v>Scholl, Nathalie</v>
      </c>
      <c r="H24" s="463">
        <v>1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Hessenthaler, Kathrin</v>
      </c>
      <c r="F25" s="533" t="s">
        <v>4</v>
      </c>
      <c r="G25" s="502" t="str">
        <f>+B5</f>
        <v>Reuther, Carina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Hessenthaler, Kathrin</v>
      </c>
      <c r="C32" s="131"/>
      <c r="D32" s="131"/>
      <c r="E32" s="131"/>
      <c r="F32" s="131"/>
      <c r="G32" s="290" t="str">
        <f>$G$4</f>
        <v>SV Neckarsulm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4</v>
      </c>
      <c r="Q32" s="550" t="s">
        <v>2</v>
      </c>
      <c r="R32" s="549">
        <f>$AB$4</f>
        <v>0</v>
      </c>
      <c r="S32" s="551"/>
      <c r="T32" s="552">
        <f>$AC$4</f>
        <v>12</v>
      </c>
      <c r="U32" s="553"/>
      <c r="V32" s="550" t="s">
        <v>2</v>
      </c>
      <c r="W32" s="554">
        <f>$AE$4</f>
        <v>2</v>
      </c>
      <c r="X32" s="555"/>
      <c r="Y32" s="131"/>
      <c r="Z32" s="556">
        <f aca="true" t="shared" si="2" ref="Z32:Z37">SUM(T32-W32)</f>
        <v>10</v>
      </c>
      <c r="AA32" s="557"/>
      <c r="AB32" s="558"/>
      <c r="AC32" s="559">
        <v>1</v>
      </c>
      <c r="AD32" s="446"/>
    </row>
    <row r="33" spans="2:30" ht="15.75">
      <c r="B33" s="560" t="str">
        <f>$B$8</f>
        <v>Scholl, Nathalie</v>
      </c>
      <c r="C33" s="78"/>
      <c r="D33" s="78"/>
      <c r="E33" s="77"/>
      <c r="F33" s="78"/>
      <c r="G33" s="275" t="str">
        <f>$G$8</f>
        <v>TSV Untereisesheim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3</v>
      </c>
      <c r="Q33" s="563" t="s">
        <v>2</v>
      </c>
      <c r="R33" s="562">
        <f>$AB$8</f>
        <v>1</v>
      </c>
      <c r="S33" s="564"/>
      <c r="T33" s="565">
        <f>$AC$8</f>
        <v>10</v>
      </c>
      <c r="U33" s="566"/>
      <c r="V33" s="563" t="s">
        <v>2</v>
      </c>
      <c r="W33" s="567">
        <f>$AE$8</f>
        <v>4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$B$6</f>
        <v>Kaya, Yonca- Rabea</v>
      </c>
      <c r="C34" s="131"/>
      <c r="D34" s="131"/>
      <c r="E34" s="131"/>
      <c r="F34" s="131"/>
      <c r="G34" s="290" t="str">
        <f>$G$6</f>
        <v>TSG Heilbronn</v>
      </c>
      <c r="H34" s="131"/>
      <c r="I34" s="131"/>
      <c r="J34" s="131"/>
      <c r="K34" s="131"/>
      <c r="L34" s="131"/>
      <c r="M34" s="131"/>
      <c r="N34" s="131"/>
      <c r="O34" s="548"/>
      <c r="P34" s="549">
        <f>$Z$6</f>
        <v>2</v>
      </c>
      <c r="Q34" s="550" t="s">
        <v>2</v>
      </c>
      <c r="R34" s="549">
        <f>$AB$6</f>
        <v>2</v>
      </c>
      <c r="S34" s="551"/>
      <c r="T34" s="552">
        <f>$AC$6</f>
        <v>8</v>
      </c>
      <c r="U34" s="553"/>
      <c r="V34" s="550" t="s">
        <v>2</v>
      </c>
      <c r="W34" s="554">
        <f>$AE$6</f>
        <v>7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$B$7</f>
        <v>Akinwale, Kimberly</v>
      </c>
      <c r="C35" s="131"/>
      <c r="D35" s="131"/>
      <c r="E35" s="131"/>
      <c r="F35" s="131"/>
      <c r="G35" s="290" t="str">
        <f>$G$7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1</v>
      </c>
      <c r="Q35" s="550" t="s">
        <v>2</v>
      </c>
      <c r="R35" s="549">
        <f>$AB$7</f>
        <v>3</v>
      </c>
      <c r="S35" s="551"/>
      <c r="T35" s="552">
        <f>$AC$7</f>
        <v>4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-5</v>
      </c>
      <c r="AA35" s="557"/>
      <c r="AB35" s="558"/>
      <c r="AC35" s="559">
        <v>4</v>
      </c>
      <c r="AD35" s="446"/>
    </row>
    <row r="36" spans="2:30" ht="15.75">
      <c r="B36" s="547">
        <f>$B$9</f>
        <v>0</v>
      </c>
      <c r="C36" s="131"/>
      <c r="D36" s="131"/>
      <c r="E36" s="131"/>
      <c r="F36" s="131"/>
      <c r="G36" s="290">
        <f>$G$9</f>
        <v>0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0</v>
      </c>
      <c r="Q36" s="550" t="s">
        <v>2</v>
      </c>
      <c r="R36" s="549">
        <f>$AB$9</f>
        <v>0</v>
      </c>
      <c r="S36" s="551"/>
      <c r="T36" s="552">
        <f>$AC$9</f>
        <v>0</v>
      </c>
      <c r="U36" s="553"/>
      <c r="V36" s="550" t="s">
        <v>2</v>
      </c>
      <c r="W36" s="554">
        <f>$AE$9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$B$5</f>
        <v>Reuther, Carina</v>
      </c>
      <c r="C37" s="88"/>
      <c r="D37" s="88"/>
      <c r="E37" s="88"/>
      <c r="F37" s="88"/>
      <c r="G37" s="271" t="str">
        <f>$G$5</f>
        <v>TGV E. Beilstein</v>
      </c>
      <c r="H37" s="88"/>
      <c r="I37" s="88"/>
      <c r="J37" s="88"/>
      <c r="K37" s="88"/>
      <c r="L37" s="88"/>
      <c r="M37" s="88"/>
      <c r="N37" s="88"/>
      <c r="O37" s="81"/>
      <c r="P37" s="572">
        <f>$Z$5</f>
        <v>0</v>
      </c>
      <c r="Q37" s="573" t="s">
        <v>2</v>
      </c>
      <c r="R37" s="572">
        <f>$AB$5</f>
        <v>4</v>
      </c>
      <c r="S37" s="574"/>
      <c r="T37" s="575">
        <f>$AC$5</f>
        <v>0</v>
      </c>
      <c r="U37" s="576"/>
      <c r="V37" s="573" t="s">
        <v>2</v>
      </c>
      <c r="W37" s="577">
        <f>$AE$5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34</v>
      </c>
      <c r="U38" s="585"/>
      <c r="V38" s="573" t="s">
        <v>2</v>
      </c>
      <c r="W38" s="585">
        <f>SUM(W32:W37)</f>
        <v>34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63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66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94</v>
      </c>
      <c r="C4" s="399"/>
      <c r="D4" s="399"/>
      <c r="E4" s="400"/>
      <c r="F4" s="401" t="s">
        <v>83</v>
      </c>
      <c r="G4" s="402" t="s">
        <v>83</v>
      </c>
      <c r="H4" s="403"/>
      <c r="I4" s="404"/>
      <c r="J4" s="405"/>
      <c r="K4" s="406">
        <f>+H25</f>
        <v>0</v>
      </c>
      <c r="L4" s="407" t="s">
        <v>2</v>
      </c>
      <c r="M4" s="408">
        <f>+J25</f>
        <v>3</v>
      </c>
      <c r="N4" s="406">
        <f>+AF19</f>
        <v>0</v>
      </c>
      <c r="O4" s="407" t="s">
        <v>2</v>
      </c>
      <c r="P4" s="408">
        <f>+AH19</f>
        <v>3</v>
      </c>
      <c r="Q4" s="406">
        <f>+H19</f>
        <v>0</v>
      </c>
      <c r="R4" s="407" t="s">
        <v>2</v>
      </c>
      <c r="S4" s="409">
        <f>+J19</f>
        <v>3</v>
      </c>
      <c r="T4" s="406">
        <f>+AF15</f>
        <v>0</v>
      </c>
      <c r="U4" s="407" t="s">
        <v>2</v>
      </c>
      <c r="V4" s="409">
        <f>+AH15</f>
        <v>3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0</v>
      </c>
      <c r="AA4" s="407" t="s">
        <v>2</v>
      </c>
      <c r="AB4" s="408">
        <f aca="true" t="shared" si="1" ref="AB4:AB9">IF(J4&gt;2,1)+IF(M4&gt;2,1)+IF(P4&gt;2,1)+IF(S4&gt;2,1)+IF(V4&gt;2,1)+IF(Y4&gt;2,1)</f>
        <v>4</v>
      </c>
      <c r="AC4" s="409">
        <f>SUM(H4,K4,N4,Q4,T4,W4)</f>
        <v>0</v>
      </c>
      <c r="AD4" s="407" t="s">
        <v>2</v>
      </c>
      <c r="AE4" s="409">
        <f>SUM(J4,M4,P4,S4,V4,Y4)</f>
        <v>12</v>
      </c>
      <c r="AF4" s="622"/>
      <c r="AG4" s="591"/>
      <c r="AH4" s="592"/>
    </row>
    <row r="5" spans="1:34" ht="15.75">
      <c r="A5" s="397">
        <v>2</v>
      </c>
      <c r="B5" s="398" t="s">
        <v>287</v>
      </c>
      <c r="C5" s="399"/>
      <c r="D5" s="399"/>
      <c r="E5" s="411"/>
      <c r="F5" s="401" t="s">
        <v>85</v>
      </c>
      <c r="G5" s="402" t="s">
        <v>85</v>
      </c>
      <c r="H5" s="412">
        <f>+M4</f>
        <v>3</v>
      </c>
      <c r="I5" s="407" t="s">
        <v>2</v>
      </c>
      <c r="J5" s="413">
        <f>+K4</f>
        <v>0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0</v>
      </c>
      <c r="R5" s="407" t="s">
        <v>2</v>
      </c>
      <c r="S5" s="409">
        <f>+AH14</f>
        <v>3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3</v>
      </c>
      <c r="AC5" s="409">
        <f>SUM(H14,J25,AF18,H20,AF14)</f>
        <v>3</v>
      </c>
      <c r="AD5" s="407" t="s">
        <v>2</v>
      </c>
      <c r="AE5" s="409">
        <f>SUM(J14,H25,AH18,J20,AH14)</f>
        <v>9</v>
      </c>
      <c r="AF5" s="622"/>
      <c r="AG5" s="591"/>
      <c r="AH5" s="592"/>
    </row>
    <row r="6" spans="1:34" ht="15.75">
      <c r="A6" s="397">
        <v>3</v>
      </c>
      <c r="B6" s="398" t="s">
        <v>95</v>
      </c>
      <c r="C6" s="399"/>
      <c r="D6" s="399"/>
      <c r="E6" s="411"/>
      <c r="F6" s="401" t="s">
        <v>79</v>
      </c>
      <c r="G6" s="402" t="s">
        <v>79</v>
      </c>
      <c r="H6" s="412">
        <f>+P4</f>
        <v>3</v>
      </c>
      <c r="I6" s="407" t="s">
        <v>2</v>
      </c>
      <c r="J6" s="413">
        <f>+N4</f>
        <v>0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3</v>
      </c>
      <c r="U6" s="407" t="s">
        <v>2</v>
      </c>
      <c r="V6" s="408">
        <f>+J24</f>
        <v>0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3</v>
      </c>
      <c r="AA6" s="407" t="s">
        <v>2</v>
      </c>
      <c r="AB6" s="408">
        <f t="shared" si="1"/>
        <v>1</v>
      </c>
      <c r="AC6" s="409">
        <f>SUM(H15,H24,AH19,J20,AF13)</f>
        <v>9</v>
      </c>
      <c r="AD6" s="407" t="s">
        <v>2</v>
      </c>
      <c r="AE6" s="409">
        <f>SUM(J15,J24,AF19,H20,AH13)</f>
        <v>3</v>
      </c>
      <c r="AF6" s="622"/>
      <c r="AG6" s="591"/>
      <c r="AH6" s="592"/>
    </row>
    <row r="7" spans="1:34" ht="15.75">
      <c r="A7" s="397">
        <v>4</v>
      </c>
      <c r="B7" s="398" t="s">
        <v>96</v>
      </c>
      <c r="C7" s="399"/>
      <c r="D7" s="399"/>
      <c r="E7" s="411"/>
      <c r="F7" s="401" t="s">
        <v>81</v>
      </c>
      <c r="G7" s="402" t="s">
        <v>81</v>
      </c>
      <c r="H7" s="412">
        <f>+S4</f>
        <v>3</v>
      </c>
      <c r="I7" s="407" t="s">
        <v>2</v>
      </c>
      <c r="J7" s="413">
        <f>+Q4</f>
        <v>0</v>
      </c>
      <c r="K7" s="412">
        <f>+S5</f>
        <v>3</v>
      </c>
      <c r="L7" s="399" t="s">
        <v>2</v>
      </c>
      <c r="M7" s="413">
        <f>+Q5</f>
        <v>0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4</v>
      </c>
      <c r="AA7" s="407" t="s">
        <v>2</v>
      </c>
      <c r="AB7" s="408">
        <f t="shared" si="1"/>
        <v>0</v>
      </c>
      <c r="AC7" s="409">
        <f>SUM(J15,H23,AF20,J19,AH14)</f>
        <v>12</v>
      </c>
      <c r="AD7" s="407" t="s">
        <v>2</v>
      </c>
      <c r="AE7" s="409">
        <f>SUM(H15,J23,AH20,H19,AF14)</f>
        <v>0</v>
      </c>
      <c r="AF7" s="622"/>
      <c r="AG7" s="591"/>
      <c r="AH7" s="592"/>
    </row>
    <row r="8" spans="1:34" ht="15.75">
      <c r="A8" s="420">
        <v>5</v>
      </c>
      <c r="B8" s="421" t="s">
        <v>97</v>
      </c>
      <c r="C8" s="384"/>
      <c r="D8" s="3"/>
      <c r="E8" s="411"/>
      <c r="F8" s="422" t="s">
        <v>98</v>
      </c>
      <c r="G8" s="423" t="s">
        <v>98</v>
      </c>
      <c r="H8" s="384">
        <f>+V4</f>
        <v>3</v>
      </c>
      <c r="I8" s="407" t="s">
        <v>2</v>
      </c>
      <c r="J8" s="424">
        <f>+T4</f>
        <v>0</v>
      </c>
      <c r="K8" s="384">
        <f>+V5</f>
        <v>3</v>
      </c>
      <c r="L8" s="399" t="s">
        <v>2</v>
      </c>
      <c r="M8" s="424">
        <f>+T5</f>
        <v>0</v>
      </c>
      <c r="N8" s="384">
        <f>+V6</f>
        <v>0</v>
      </c>
      <c r="O8" s="407" t="s">
        <v>2</v>
      </c>
      <c r="P8" s="424">
        <f>+T6</f>
        <v>3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6</v>
      </c>
      <c r="AD8" s="407" t="s">
        <v>2</v>
      </c>
      <c r="AE8" s="408">
        <f>SUM(H14,H24,AF20,J18,AF15)</f>
        <v>6</v>
      </c>
      <c r="AF8" s="622"/>
      <c r="AG8" s="591"/>
      <c r="AH8" s="592"/>
    </row>
    <row r="9" spans="1:34" ht="15.75" customHeight="1" thickBot="1">
      <c r="A9" s="429">
        <v>6</v>
      </c>
      <c r="B9" s="430"/>
      <c r="C9" s="431"/>
      <c r="D9" s="431"/>
      <c r="E9" s="432"/>
      <c r="F9" s="433"/>
      <c r="G9" s="434"/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30</v>
      </c>
      <c r="AD10" s="445"/>
      <c r="AE10" s="445">
        <f>SUM(AE4:AE9)</f>
        <v>30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Hamberger, Sophia</v>
      </c>
      <c r="F13" s="461" t="s">
        <v>4</v>
      </c>
      <c r="G13" s="462">
        <f>+B9</f>
        <v>0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Beez, Franziska</v>
      </c>
      <c r="Q13" s="465"/>
      <c r="R13" s="470"/>
      <c r="S13" s="470"/>
      <c r="T13" s="470"/>
      <c r="U13" s="470"/>
      <c r="V13" s="470"/>
      <c r="W13" s="471" t="s">
        <v>4</v>
      </c>
      <c r="X13" s="472">
        <f>+B9</f>
        <v>0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Güc, Pinar</v>
      </c>
      <c r="F14" s="480" t="s">
        <v>4</v>
      </c>
      <c r="G14" s="413" t="str">
        <f>+B8</f>
        <v>Voß, Julia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Güc, Pinar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Krysl, Marleen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Beez, Franziska</v>
      </c>
      <c r="F15" s="494" t="s">
        <v>4</v>
      </c>
      <c r="G15" s="495" t="str">
        <f>+B7</f>
        <v>Krysl, Marleen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Hamberger, Sophia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Voß, Julia</v>
      </c>
      <c r="Y15" s="502"/>
      <c r="Z15" s="502"/>
      <c r="AA15" s="502"/>
      <c r="AB15" s="502"/>
      <c r="AC15" s="502"/>
      <c r="AD15" s="502"/>
      <c r="AE15" s="504"/>
      <c r="AF15" s="496">
        <v>0</v>
      </c>
      <c r="AG15" s="58" t="s">
        <v>2</v>
      </c>
      <c r="AH15" s="497">
        <v>3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Voß, Julia</v>
      </c>
      <c r="F18" s="471" t="s">
        <v>4</v>
      </c>
      <c r="G18" s="460">
        <f>+B9</f>
        <v>0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Güc, Pinar</v>
      </c>
      <c r="Q18" s="304"/>
      <c r="R18" s="112"/>
      <c r="S18" s="112"/>
      <c r="T18" s="112"/>
      <c r="U18" s="112"/>
      <c r="V18" s="112"/>
      <c r="W18" s="517" t="s">
        <v>4</v>
      </c>
      <c r="X18" s="3">
        <f>+B9</f>
        <v>0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Hamberger, Sophia</v>
      </c>
      <c r="F19" s="484" t="s">
        <v>4</v>
      </c>
      <c r="G19" s="412" t="str">
        <f>+B7</f>
        <v>Krysl, Marleen</v>
      </c>
      <c r="H19" s="474">
        <v>0</v>
      </c>
      <c r="I19" s="475" t="s">
        <v>2</v>
      </c>
      <c r="J19" s="464">
        <v>3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Hamberger, Sophia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Beez, Franziska</v>
      </c>
      <c r="Y19" s="78"/>
      <c r="Z19" s="50"/>
      <c r="AA19" s="412"/>
      <c r="AB19" s="412"/>
      <c r="AC19" s="412"/>
      <c r="AD19" s="412"/>
      <c r="AE19" s="412"/>
      <c r="AF19" s="474">
        <v>0</v>
      </c>
      <c r="AG19" s="64" t="s">
        <v>2</v>
      </c>
      <c r="AH19" s="464">
        <v>3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Güc, Pinar</v>
      </c>
      <c r="F20" s="89" t="s">
        <v>4</v>
      </c>
      <c r="G20" s="493" t="str">
        <f>+B6</f>
        <v>Beez, Franziska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Krysl, Marleen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Voß, Julia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Krysl, Marleen</v>
      </c>
      <c r="F23" s="461" t="s">
        <v>4</v>
      </c>
      <c r="G23" s="462">
        <f>+B9</f>
        <v>0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Beez, Franziska</v>
      </c>
      <c r="F24" s="480" t="s">
        <v>4</v>
      </c>
      <c r="G24" s="413" t="str">
        <f>+B8</f>
        <v>Voß, Julia</v>
      </c>
      <c r="H24" s="463">
        <v>3</v>
      </c>
      <c r="I24" s="64" t="s">
        <v>2</v>
      </c>
      <c r="J24" s="464">
        <v>0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Hamberger, Sophia</v>
      </c>
      <c r="F25" s="533" t="s">
        <v>4</v>
      </c>
      <c r="G25" s="502" t="str">
        <f>+B5</f>
        <v>Güc, Pinar</v>
      </c>
      <c r="H25" s="527">
        <v>0</v>
      </c>
      <c r="I25" s="67" t="s">
        <v>2</v>
      </c>
      <c r="J25" s="529">
        <v>3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$B$7</f>
        <v>Krysl, Marleen</v>
      </c>
      <c r="C32" s="131"/>
      <c r="D32" s="131"/>
      <c r="E32" s="131"/>
      <c r="F32" s="131"/>
      <c r="G32" s="290" t="str">
        <f>$G$7</f>
        <v>TGV E. Beilstein</v>
      </c>
      <c r="H32" s="131"/>
      <c r="I32" s="131"/>
      <c r="J32" s="131"/>
      <c r="K32" s="131"/>
      <c r="L32" s="131"/>
      <c r="M32" s="131"/>
      <c r="N32" s="131"/>
      <c r="O32" s="548"/>
      <c r="P32" s="549">
        <f>$Z$7</f>
        <v>4</v>
      </c>
      <c r="Q32" s="550" t="s">
        <v>2</v>
      </c>
      <c r="R32" s="549">
        <f>$AB$7</f>
        <v>0</v>
      </c>
      <c r="S32" s="551"/>
      <c r="T32" s="552">
        <f>$AC$7</f>
        <v>12</v>
      </c>
      <c r="U32" s="553"/>
      <c r="V32" s="550" t="s">
        <v>2</v>
      </c>
      <c r="W32" s="554">
        <f>$AE$7</f>
        <v>0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$B$6</f>
        <v>Beez, Franziska</v>
      </c>
      <c r="C33" s="78"/>
      <c r="D33" s="78"/>
      <c r="E33" s="78"/>
      <c r="F33" s="78"/>
      <c r="G33" s="275" t="str">
        <f>$G$6</f>
        <v>TSG Heilbronn</v>
      </c>
      <c r="H33" s="78"/>
      <c r="I33" s="78"/>
      <c r="J33" s="78"/>
      <c r="K33" s="78"/>
      <c r="L33" s="78"/>
      <c r="M33" s="78"/>
      <c r="N33" s="78"/>
      <c r="O33" s="561"/>
      <c r="P33" s="562">
        <f>$Z$6</f>
        <v>3</v>
      </c>
      <c r="Q33" s="563" t="s">
        <v>2</v>
      </c>
      <c r="R33" s="562">
        <f>$AB$6</f>
        <v>1</v>
      </c>
      <c r="S33" s="564"/>
      <c r="T33" s="565">
        <f>$AC$6</f>
        <v>9</v>
      </c>
      <c r="U33" s="566"/>
      <c r="V33" s="563" t="s">
        <v>2</v>
      </c>
      <c r="W33" s="567">
        <f>$AE$6</f>
        <v>3</v>
      </c>
      <c r="X33" s="568"/>
      <c r="Y33" s="78"/>
      <c r="Z33" s="569">
        <f t="shared" si="2"/>
        <v>6</v>
      </c>
      <c r="AA33" s="570"/>
      <c r="AB33" s="558"/>
      <c r="AC33" s="559">
        <v>2</v>
      </c>
      <c r="AD33" s="446"/>
    </row>
    <row r="34" spans="2:30" ht="15.75">
      <c r="B34" s="547" t="str">
        <f>$B$8</f>
        <v>Voß, Julia</v>
      </c>
      <c r="C34" s="131"/>
      <c r="D34" s="131"/>
      <c r="E34" s="288"/>
      <c r="F34" s="131"/>
      <c r="G34" s="290" t="str">
        <f>$G$8</f>
        <v>Friedrichshaller SV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2</v>
      </c>
      <c r="Q34" s="550" t="s">
        <v>2</v>
      </c>
      <c r="R34" s="549">
        <f>$AB$8</f>
        <v>2</v>
      </c>
      <c r="S34" s="551"/>
      <c r="T34" s="552">
        <f>$AC$8</f>
        <v>6</v>
      </c>
      <c r="U34" s="553"/>
      <c r="V34" s="550" t="s">
        <v>2</v>
      </c>
      <c r="W34" s="554">
        <f>$AE$8</f>
        <v>6</v>
      </c>
      <c r="X34" s="555"/>
      <c r="Y34" s="131"/>
      <c r="Z34" s="556">
        <f t="shared" si="2"/>
        <v>0</v>
      </c>
      <c r="AA34" s="557"/>
      <c r="AB34" s="558"/>
      <c r="AC34" s="559">
        <v>3</v>
      </c>
      <c r="AD34" s="446"/>
    </row>
    <row r="35" spans="2:30" ht="15.75">
      <c r="B35" s="547" t="str">
        <f>$B$5</f>
        <v>Güc, Pinar</v>
      </c>
      <c r="C35" s="131"/>
      <c r="D35" s="131"/>
      <c r="E35" s="131"/>
      <c r="F35" s="131"/>
      <c r="G35" s="290" t="str">
        <f>$G$5</f>
        <v>TG Offenau</v>
      </c>
      <c r="H35" s="131"/>
      <c r="I35" s="131"/>
      <c r="J35" s="131"/>
      <c r="K35" s="131"/>
      <c r="L35" s="131"/>
      <c r="M35" s="131"/>
      <c r="N35" s="131"/>
      <c r="O35" s="548"/>
      <c r="P35" s="549">
        <f>$Z$5</f>
        <v>1</v>
      </c>
      <c r="Q35" s="550" t="s">
        <v>2</v>
      </c>
      <c r="R35" s="549">
        <f>$AB$5</f>
        <v>3</v>
      </c>
      <c r="S35" s="551"/>
      <c r="T35" s="552">
        <f>$AC$5</f>
        <v>3</v>
      </c>
      <c r="U35" s="553"/>
      <c r="V35" s="550" t="s">
        <v>2</v>
      </c>
      <c r="W35" s="554">
        <f>$AE$5</f>
        <v>9</v>
      </c>
      <c r="X35" s="555"/>
      <c r="Y35" s="131"/>
      <c r="Z35" s="556">
        <f t="shared" si="2"/>
        <v>-6</v>
      </c>
      <c r="AA35" s="557"/>
      <c r="AB35" s="558"/>
      <c r="AC35" s="559">
        <v>4</v>
      </c>
      <c r="AD35" s="446"/>
    </row>
    <row r="36" spans="2:30" ht="15.75">
      <c r="B36" s="547">
        <f>$B$9</f>
        <v>0</v>
      </c>
      <c r="C36" s="131"/>
      <c r="D36" s="131"/>
      <c r="E36" s="131"/>
      <c r="F36" s="131"/>
      <c r="G36" s="290">
        <f>$G$9</f>
        <v>0</v>
      </c>
      <c r="H36" s="131"/>
      <c r="I36" s="131"/>
      <c r="J36" s="131"/>
      <c r="K36" s="131"/>
      <c r="L36" s="131"/>
      <c r="M36" s="131"/>
      <c r="N36" s="131"/>
      <c r="O36" s="548"/>
      <c r="P36" s="549">
        <f>$Z$9</f>
        <v>0</v>
      </c>
      <c r="Q36" s="550" t="s">
        <v>2</v>
      </c>
      <c r="R36" s="549">
        <f>$AB$9</f>
        <v>0</v>
      </c>
      <c r="S36" s="551"/>
      <c r="T36" s="552">
        <f>$AC$9</f>
        <v>0</v>
      </c>
      <c r="U36" s="553"/>
      <c r="V36" s="550" t="s">
        <v>2</v>
      </c>
      <c r="W36" s="554">
        <f>$AE$9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$B$4</f>
        <v>Hamberger, Sophia</v>
      </c>
      <c r="C37" s="88"/>
      <c r="D37" s="88"/>
      <c r="E37" s="88"/>
      <c r="F37" s="88"/>
      <c r="G37" s="271" t="str">
        <f>$G$4</f>
        <v>SV Neckarsulm</v>
      </c>
      <c r="H37" s="88"/>
      <c r="I37" s="88"/>
      <c r="J37" s="88"/>
      <c r="K37" s="88"/>
      <c r="L37" s="88"/>
      <c r="M37" s="88"/>
      <c r="N37" s="88"/>
      <c r="O37" s="81"/>
      <c r="P37" s="572">
        <f>$Z$4</f>
        <v>0</v>
      </c>
      <c r="Q37" s="573" t="s">
        <v>2</v>
      </c>
      <c r="R37" s="572">
        <f>$AB$4</f>
        <v>4</v>
      </c>
      <c r="S37" s="574"/>
      <c r="T37" s="575">
        <f>$AC$4</f>
        <v>0</v>
      </c>
      <c r="U37" s="576"/>
      <c r="V37" s="573" t="s">
        <v>2</v>
      </c>
      <c r="W37" s="577">
        <f>$AE$4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30</v>
      </c>
      <c r="U38" s="585"/>
      <c r="V38" s="573" t="s">
        <v>2</v>
      </c>
      <c r="W38" s="585">
        <f>SUM(W32:W37)</f>
        <v>30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30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199</v>
      </c>
      <c r="C4" s="399"/>
      <c r="D4" s="399"/>
      <c r="E4" s="400"/>
      <c r="F4" s="401"/>
      <c r="G4" s="402" t="s">
        <v>200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1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1</v>
      </c>
      <c r="AF4" s="622"/>
      <c r="AG4" s="591"/>
      <c r="AH4" s="592"/>
    </row>
    <row r="5" spans="1:34" ht="15.75">
      <c r="A5" s="397">
        <v>2</v>
      </c>
      <c r="B5" s="398" t="s">
        <v>201</v>
      </c>
      <c r="C5" s="399"/>
      <c r="D5" s="399"/>
      <c r="E5" s="411"/>
      <c r="F5" s="401"/>
      <c r="G5" s="402" t="s">
        <v>202</v>
      </c>
      <c r="H5" s="412">
        <f>+M4</f>
        <v>1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1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1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4</v>
      </c>
      <c r="AA5" s="407" t="s">
        <v>2</v>
      </c>
      <c r="AB5" s="408">
        <f t="shared" si="1"/>
        <v>1</v>
      </c>
      <c r="AC5" s="409">
        <f>SUM(H14,J25,AF18,H20,AF14)</f>
        <v>13</v>
      </c>
      <c r="AD5" s="407" t="s">
        <v>2</v>
      </c>
      <c r="AE5" s="409">
        <f>SUM(J14,H25,AH18,J20,AH14)</f>
        <v>5</v>
      </c>
      <c r="AF5" s="622"/>
      <c r="AG5" s="591"/>
      <c r="AH5" s="592"/>
    </row>
    <row r="6" spans="1:34" ht="15.75">
      <c r="A6" s="397">
        <v>3</v>
      </c>
      <c r="B6" s="398" t="s">
        <v>203</v>
      </c>
      <c r="C6" s="399"/>
      <c r="D6" s="399"/>
      <c r="E6" s="411"/>
      <c r="F6" s="401"/>
      <c r="G6" s="402" t="s">
        <v>204</v>
      </c>
      <c r="H6" s="412">
        <f>+P4</f>
        <v>0</v>
      </c>
      <c r="I6" s="407" t="s">
        <v>2</v>
      </c>
      <c r="J6" s="413">
        <f>+N4</f>
        <v>3</v>
      </c>
      <c r="K6" s="412">
        <f>+P5</f>
        <v>1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0</v>
      </c>
      <c r="T6" s="406">
        <f>+H24</f>
        <v>1</v>
      </c>
      <c r="U6" s="407" t="s">
        <v>2</v>
      </c>
      <c r="V6" s="408">
        <f>+J24</f>
        <v>3</v>
      </c>
      <c r="W6" s="406">
        <f>+AF13</f>
        <v>3</v>
      </c>
      <c r="X6" s="407" t="s">
        <v>2</v>
      </c>
      <c r="Y6" s="409">
        <f>+AH13</f>
        <v>1</v>
      </c>
      <c r="Z6" s="410">
        <f t="shared" si="0"/>
        <v>2</v>
      </c>
      <c r="AA6" s="407" t="s">
        <v>2</v>
      </c>
      <c r="AB6" s="408">
        <f t="shared" si="1"/>
        <v>3</v>
      </c>
      <c r="AC6" s="409">
        <f>SUM(H15,H24,AH19,J20,AF13)</f>
        <v>8</v>
      </c>
      <c r="AD6" s="407" t="s">
        <v>2</v>
      </c>
      <c r="AE6" s="409">
        <f>SUM(J15,J24,AF19,H20,AH13)</f>
        <v>10</v>
      </c>
      <c r="AF6" s="622"/>
      <c r="AG6" s="591"/>
      <c r="AH6" s="592"/>
    </row>
    <row r="7" spans="1:34" ht="15.75">
      <c r="A7" s="397">
        <v>4</v>
      </c>
      <c r="B7" s="398" t="s">
        <v>205</v>
      </c>
      <c r="C7" s="399"/>
      <c r="D7" s="399"/>
      <c r="E7" s="411"/>
      <c r="F7" s="401"/>
      <c r="G7" s="402" t="s">
        <v>68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0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3</v>
      </c>
      <c r="X7" s="407" t="s">
        <v>2</v>
      </c>
      <c r="Y7" s="409">
        <f>+J23</f>
        <v>2</v>
      </c>
      <c r="Z7" s="410">
        <f t="shared" si="0"/>
        <v>1</v>
      </c>
      <c r="AA7" s="407" t="s">
        <v>2</v>
      </c>
      <c r="AB7" s="408">
        <f t="shared" si="1"/>
        <v>4</v>
      </c>
      <c r="AC7" s="409">
        <f>SUM(J15,H23,AF20,J19,AH14)</f>
        <v>3</v>
      </c>
      <c r="AD7" s="407" t="s">
        <v>2</v>
      </c>
      <c r="AE7" s="409">
        <f>SUM(H15,J23,AH20,H19,AF14)</f>
        <v>14</v>
      </c>
      <c r="AF7" s="622"/>
      <c r="AG7" s="591"/>
      <c r="AH7" s="592"/>
    </row>
    <row r="8" spans="1:34" ht="15.75">
      <c r="A8" s="420">
        <v>5</v>
      </c>
      <c r="B8" s="421" t="s">
        <v>206</v>
      </c>
      <c r="C8" s="384"/>
      <c r="D8" s="3"/>
      <c r="E8" s="411"/>
      <c r="F8" s="422"/>
      <c r="G8" s="423" t="s">
        <v>83</v>
      </c>
      <c r="H8" s="384">
        <f>+V4</f>
        <v>0</v>
      </c>
      <c r="I8" s="407" t="s">
        <v>2</v>
      </c>
      <c r="J8" s="424">
        <f>+T4</f>
        <v>3</v>
      </c>
      <c r="K8" s="384">
        <f>+V5</f>
        <v>1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1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2</v>
      </c>
      <c r="AC8" s="409">
        <f>SUM(J14,J24,AH20,H18,AH15)</f>
        <v>10</v>
      </c>
      <c r="AD8" s="407" t="s">
        <v>2</v>
      </c>
      <c r="AE8" s="408">
        <f>SUM(H14,H24,AF20,J18,AF15)</f>
        <v>7</v>
      </c>
      <c r="AF8" s="622"/>
      <c r="AG8" s="591"/>
      <c r="AH8" s="592"/>
    </row>
    <row r="9" spans="1:34" ht="15.75" customHeight="1" thickBot="1">
      <c r="A9" s="429">
        <v>6</v>
      </c>
      <c r="B9" s="430" t="s">
        <v>207</v>
      </c>
      <c r="C9" s="431"/>
      <c r="D9" s="431"/>
      <c r="E9" s="432"/>
      <c r="F9" s="433"/>
      <c r="G9" s="434" t="s">
        <v>198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1</v>
      </c>
      <c r="O9" s="436" t="s">
        <v>2</v>
      </c>
      <c r="P9" s="438">
        <f>+W6</f>
        <v>3</v>
      </c>
      <c r="Q9" s="439">
        <f>+Y7</f>
        <v>2</v>
      </c>
      <c r="R9" s="436" t="s">
        <v>2</v>
      </c>
      <c r="S9" s="440">
        <f>+W7</f>
        <v>3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5</v>
      </c>
      <c r="AC9" s="440">
        <f>SUM(J13,J23,AH18,J18,AH13)</f>
        <v>3</v>
      </c>
      <c r="AD9" s="436" t="s">
        <v>2</v>
      </c>
      <c r="AE9" s="440">
        <f>SUM(H13,H23,AF18,H18,AF13)</f>
        <v>15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52</v>
      </c>
      <c r="AD10" s="445"/>
      <c r="AE10" s="445">
        <f>SUM(AE4:AE9)</f>
        <v>52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Kiesel, Sebastian</v>
      </c>
      <c r="F13" s="461" t="s">
        <v>4</v>
      </c>
      <c r="G13" s="462" t="str">
        <f>+B9</f>
        <v>Prinzler, Kai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Blattert, Patrick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Prinzler, Kai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1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Olp, Robin</v>
      </c>
      <c r="F14" s="480" t="s">
        <v>4</v>
      </c>
      <c r="G14" s="413" t="str">
        <f>+B8</f>
        <v>Hamberger, Julian</v>
      </c>
      <c r="H14" s="463">
        <v>3</v>
      </c>
      <c r="I14" s="64" t="s">
        <v>2</v>
      </c>
      <c r="J14" s="464">
        <v>1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Olp, Robin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Vormittag, Fabian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Blattert, Patrick</v>
      </c>
      <c r="F15" s="494" t="s">
        <v>4</v>
      </c>
      <c r="G15" s="495" t="str">
        <f>+B7</f>
        <v>Vormittag, Fabian</v>
      </c>
      <c r="H15" s="496">
        <v>3</v>
      </c>
      <c r="I15" s="58" t="s">
        <v>2</v>
      </c>
      <c r="J15" s="497">
        <v>0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Kiesel, Sebastian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Hamberger, Julian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Hamberger, Julian</v>
      </c>
      <c r="F18" s="471" t="s">
        <v>4</v>
      </c>
      <c r="G18" s="460" t="str">
        <f>+B9</f>
        <v>Prinzler, Kai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Olp, Robin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Prinzler, Kai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Kiesel, Sebastian</v>
      </c>
      <c r="F19" s="484" t="s">
        <v>4</v>
      </c>
      <c r="G19" s="412" t="str">
        <f>+B7</f>
        <v>Vormittag, Fabian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Kiesel, Sebastian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Blattert, Patrick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Olp, Robin</v>
      </c>
      <c r="F20" s="89" t="s">
        <v>4</v>
      </c>
      <c r="G20" s="493" t="str">
        <f>+B6</f>
        <v>Blattert, Patrick</v>
      </c>
      <c r="H20" s="527">
        <v>3</v>
      </c>
      <c r="I20" s="528" t="s">
        <v>2</v>
      </c>
      <c r="J20" s="529">
        <v>1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Vormittag, Fabian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Hamberger, Julian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Vormittag, Fabian</v>
      </c>
      <c r="F23" s="461" t="s">
        <v>4</v>
      </c>
      <c r="G23" s="462" t="str">
        <f>+B9</f>
        <v>Prinzler, Kai</v>
      </c>
      <c r="H23" s="463">
        <v>3</v>
      </c>
      <c r="I23" s="64" t="s">
        <v>2</v>
      </c>
      <c r="J23" s="464">
        <v>2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Blattert, Patrick</v>
      </c>
      <c r="F24" s="480" t="s">
        <v>4</v>
      </c>
      <c r="G24" s="413" t="str">
        <f>+B8</f>
        <v>Hamberger, Julian</v>
      </c>
      <c r="H24" s="463">
        <v>1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Kiesel, Sebastian</v>
      </c>
      <c r="F25" s="533" t="s">
        <v>4</v>
      </c>
      <c r="G25" s="502" t="str">
        <f>+B5</f>
        <v>Olp, Robin</v>
      </c>
      <c r="H25" s="527">
        <v>3</v>
      </c>
      <c r="I25" s="67" t="s">
        <v>2</v>
      </c>
      <c r="J25" s="529">
        <v>1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Kiesel, Sebastian</v>
      </c>
      <c r="C32" s="131"/>
      <c r="D32" s="131"/>
      <c r="E32" s="131"/>
      <c r="F32" s="131"/>
      <c r="G32" s="290" t="str">
        <f>$G$4</f>
        <v>SV Frauenzimmern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1</v>
      </c>
      <c r="X32" s="555"/>
      <c r="Y32" s="131"/>
      <c r="Z32" s="556">
        <f aca="true" t="shared" si="2" ref="Z32:Z37">SUM(T32-W32)</f>
        <v>14</v>
      </c>
      <c r="AA32" s="557"/>
      <c r="AB32" s="558"/>
      <c r="AC32" s="559">
        <v>1</v>
      </c>
      <c r="AD32" s="446"/>
    </row>
    <row r="33" spans="2:30" ht="15.75">
      <c r="B33" s="560" t="str">
        <f>$B$5</f>
        <v>Olp, Robin</v>
      </c>
      <c r="C33" s="78"/>
      <c r="D33" s="78"/>
      <c r="E33" s="78"/>
      <c r="F33" s="78"/>
      <c r="G33" s="275" t="str">
        <f>$G$5</f>
        <v>SV Sülzbach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4</v>
      </c>
      <c r="Q33" s="563" t="s">
        <v>2</v>
      </c>
      <c r="R33" s="562">
        <f>$AB$5</f>
        <v>1</v>
      </c>
      <c r="S33" s="564"/>
      <c r="T33" s="565">
        <f>$AC$5</f>
        <v>13</v>
      </c>
      <c r="U33" s="566"/>
      <c r="V33" s="563" t="s">
        <v>2</v>
      </c>
      <c r="W33" s="567">
        <f>$AE$5</f>
        <v>5</v>
      </c>
      <c r="X33" s="568"/>
      <c r="Y33" s="78"/>
      <c r="Z33" s="569">
        <f t="shared" si="2"/>
        <v>8</v>
      </c>
      <c r="AA33" s="570"/>
      <c r="AB33" s="558"/>
      <c r="AC33" s="559">
        <v>2</v>
      </c>
      <c r="AD33" s="446"/>
    </row>
    <row r="34" spans="2:30" ht="15.75">
      <c r="B34" s="547" t="str">
        <f>$B$8</f>
        <v>Hamberger, Julian</v>
      </c>
      <c r="C34" s="131"/>
      <c r="D34" s="131"/>
      <c r="E34" s="288"/>
      <c r="F34" s="131"/>
      <c r="G34" s="290" t="str">
        <f>$G$8</f>
        <v>SV Neckarsulm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3</v>
      </c>
      <c r="Q34" s="550" t="s">
        <v>2</v>
      </c>
      <c r="R34" s="549">
        <f>$AB$8</f>
        <v>2</v>
      </c>
      <c r="S34" s="551"/>
      <c r="T34" s="552">
        <f>$AC$8</f>
        <v>10</v>
      </c>
      <c r="U34" s="553"/>
      <c r="V34" s="550" t="s">
        <v>2</v>
      </c>
      <c r="W34" s="554">
        <f>$AE$8</f>
        <v>7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$B$6</f>
        <v>Blattert, Patrick</v>
      </c>
      <c r="C35" s="131"/>
      <c r="D35" s="131"/>
      <c r="E35" s="131"/>
      <c r="F35" s="131"/>
      <c r="G35" s="290" t="str">
        <f>$G$6</f>
        <v>TV Lauffen</v>
      </c>
      <c r="H35" s="131"/>
      <c r="I35" s="131"/>
      <c r="J35" s="131"/>
      <c r="K35" s="131"/>
      <c r="L35" s="131"/>
      <c r="M35" s="131"/>
      <c r="N35" s="131"/>
      <c r="O35" s="548"/>
      <c r="P35" s="549">
        <f>$Z$6</f>
        <v>2</v>
      </c>
      <c r="Q35" s="550" t="s">
        <v>2</v>
      </c>
      <c r="R35" s="549">
        <f>$AB$6</f>
        <v>3</v>
      </c>
      <c r="S35" s="551"/>
      <c r="T35" s="552">
        <f>$AC$6</f>
        <v>8</v>
      </c>
      <c r="U35" s="553"/>
      <c r="V35" s="550" t="s">
        <v>2</v>
      </c>
      <c r="W35" s="554">
        <f>$AE$6</f>
        <v>10</v>
      </c>
      <c r="X35" s="555"/>
      <c r="Y35" s="131"/>
      <c r="Z35" s="556">
        <f t="shared" si="2"/>
        <v>-2</v>
      </c>
      <c r="AA35" s="557"/>
      <c r="AB35" s="558"/>
      <c r="AC35" s="559">
        <v>4</v>
      </c>
      <c r="AD35" s="446"/>
    </row>
    <row r="36" spans="2:30" ht="15.75">
      <c r="B36" s="547" t="str">
        <f>$B$7</f>
        <v>Vormittag, Fabian</v>
      </c>
      <c r="C36" s="131"/>
      <c r="D36" s="131"/>
      <c r="E36" s="131"/>
      <c r="F36" s="131"/>
      <c r="G36" s="290" t="str">
        <f>$G$7</f>
        <v>VfL Neckargartach</v>
      </c>
      <c r="H36" s="131"/>
      <c r="I36" s="131"/>
      <c r="J36" s="131"/>
      <c r="K36" s="131"/>
      <c r="L36" s="131"/>
      <c r="M36" s="131"/>
      <c r="N36" s="131"/>
      <c r="O36" s="548"/>
      <c r="P36" s="549">
        <f>$Z$7</f>
        <v>1</v>
      </c>
      <c r="Q36" s="550" t="s">
        <v>2</v>
      </c>
      <c r="R36" s="549">
        <f>$AB$7</f>
        <v>4</v>
      </c>
      <c r="S36" s="551"/>
      <c r="T36" s="552">
        <f>$AC$7</f>
        <v>3</v>
      </c>
      <c r="U36" s="553"/>
      <c r="V36" s="550" t="s">
        <v>2</v>
      </c>
      <c r="W36" s="554">
        <f>$AE$7</f>
        <v>14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Prinzler, Kai</v>
      </c>
      <c r="C37" s="88"/>
      <c r="D37" s="88"/>
      <c r="E37" s="88"/>
      <c r="F37" s="88"/>
      <c r="G37" s="271" t="str">
        <f>$G$9</f>
        <v>TSV Untergruppenbach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5</v>
      </c>
      <c r="S37" s="574"/>
      <c r="T37" s="575">
        <f>$AC$9</f>
        <v>3</v>
      </c>
      <c r="U37" s="576"/>
      <c r="V37" s="573" t="s">
        <v>2</v>
      </c>
      <c r="W37" s="577">
        <f>$AE$9</f>
        <v>15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52</v>
      </c>
      <c r="U38" s="585"/>
      <c r="V38" s="573" t="s">
        <v>2</v>
      </c>
      <c r="W38" s="585">
        <f>SUM(W32:W37)</f>
        <v>52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31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208</v>
      </c>
      <c r="C4" s="399"/>
      <c r="D4" s="399"/>
      <c r="E4" s="400"/>
      <c r="F4" s="401"/>
      <c r="G4" s="402" t="s">
        <v>79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0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0</v>
      </c>
      <c r="AF4" s="622"/>
      <c r="AG4" s="591"/>
      <c r="AH4" s="592"/>
    </row>
    <row r="5" spans="1:34" ht="15.75">
      <c r="A5" s="397">
        <v>2</v>
      </c>
      <c r="B5" s="398" t="s">
        <v>209</v>
      </c>
      <c r="C5" s="399"/>
      <c r="D5" s="399"/>
      <c r="E5" s="411"/>
      <c r="F5" s="401"/>
      <c r="G5" s="402" t="s">
        <v>98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0</v>
      </c>
      <c r="R5" s="407" t="s">
        <v>2</v>
      </c>
      <c r="S5" s="409">
        <f>+AH14</f>
        <v>3</v>
      </c>
      <c r="T5" s="406">
        <f>+H14</f>
        <v>0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3</v>
      </c>
      <c r="Z5" s="410">
        <f t="shared" si="0"/>
        <v>0</v>
      </c>
      <c r="AA5" s="407" t="s">
        <v>2</v>
      </c>
      <c r="AB5" s="408">
        <f t="shared" si="1"/>
        <v>5</v>
      </c>
      <c r="AC5" s="409">
        <f>SUM(H14,J25,AF18,H20,AF14)</f>
        <v>0</v>
      </c>
      <c r="AD5" s="407" t="s">
        <v>2</v>
      </c>
      <c r="AE5" s="409">
        <f>SUM(J14,H25,AH18,J20,AH14)</f>
        <v>15</v>
      </c>
      <c r="AF5" s="622"/>
      <c r="AG5" s="591"/>
      <c r="AH5" s="592"/>
    </row>
    <row r="6" spans="1:34" ht="15.75">
      <c r="A6" s="397">
        <v>3</v>
      </c>
      <c r="B6" s="398" t="s">
        <v>210</v>
      </c>
      <c r="C6" s="399"/>
      <c r="D6" s="399"/>
      <c r="E6" s="411"/>
      <c r="F6" s="401"/>
      <c r="G6" s="402" t="s">
        <v>71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1</v>
      </c>
      <c r="AA6" s="407" t="s">
        <v>2</v>
      </c>
      <c r="AB6" s="408">
        <f t="shared" si="1"/>
        <v>4</v>
      </c>
      <c r="AC6" s="409">
        <f>SUM(H15,H24,AH19,J20,AF13)</f>
        <v>3</v>
      </c>
      <c r="AD6" s="407" t="s">
        <v>2</v>
      </c>
      <c r="AE6" s="409">
        <f>SUM(J15,J24,AF19,H20,AH13)</f>
        <v>12</v>
      </c>
      <c r="AF6" s="622"/>
      <c r="AG6" s="591"/>
      <c r="AH6" s="592"/>
    </row>
    <row r="7" spans="1:34" ht="15.75">
      <c r="A7" s="397">
        <v>4</v>
      </c>
      <c r="B7" s="398" t="s">
        <v>211</v>
      </c>
      <c r="C7" s="399"/>
      <c r="D7" s="399"/>
      <c r="E7" s="411"/>
      <c r="F7" s="401"/>
      <c r="G7" s="402" t="s">
        <v>81</v>
      </c>
      <c r="H7" s="412">
        <f>+S4</f>
        <v>0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0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3</v>
      </c>
      <c r="X7" s="407" t="s">
        <v>2</v>
      </c>
      <c r="Y7" s="409">
        <f>+J23</f>
        <v>2</v>
      </c>
      <c r="Z7" s="410">
        <f t="shared" si="0"/>
        <v>4</v>
      </c>
      <c r="AA7" s="407" t="s">
        <v>2</v>
      </c>
      <c r="AB7" s="408">
        <f t="shared" si="1"/>
        <v>1</v>
      </c>
      <c r="AC7" s="409">
        <f>SUM(J15,H23,AF20,J19,AH14)</f>
        <v>12</v>
      </c>
      <c r="AD7" s="407" t="s">
        <v>2</v>
      </c>
      <c r="AE7" s="409">
        <f>SUM(H15,J23,AH20,H19,AF14)</f>
        <v>5</v>
      </c>
      <c r="AF7" s="622"/>
      <c r="AG7" s="591"/>
      <c r="AH7" s="592"/>
    </row>
    <row r="8" spans="1:34" ht="15.75">
      <c r="A8" s="420">
        <v>5</v>
      </c>
      <c r="B8" s="421" t="s">
        <v>212</v>
      </c>
      <c r="C8" s="384"/>
      <c r="D8" s="3"/>
      <c r="E8" s="411"/>
      <c r="F8" s="422"/>
      <c r="G8" s="423" t="s">
        <v>213</v>
      </c>
      <c r="H8" s="384">
        <f>+V4</f>
        <v>0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2</v>
      </c>
      <c r="X8" s="407" t="s">
        <v>2</v>
      </c>
      <c r="Y8" s="428">
        <f>+J18</f>
        <v>3</v>
      </c>
      <c r="Z8" s="410">
        <f t="shared" si="0"/>
        <v>2</v>
      </c>
      <c r="AA8" s="407" t="s">
        <v>2</v>
      </c>
      <c r="AB8" s="408">
        <f t="shared" si="1"/>
        <v>3</v>
      </c>
      <c r="AC8" s="409">
        <f>SUM(J14,J24,AH20,H18,AH15)</f>
        <v>8</v>
      </c>
      <c r="AD8" s="407" t="s">
        <v>2</v>
      </c>
      <c r="AE8" s="408">
        <f>SUM(H14,H24,AF20,J18,AF15)</f>
        <v>9</v>
      </c>
      <c r="AF8" s="622"/>
      <c r="AG8" s="591"/>
      <c r="AH8" s="592"/>
    </row>
    <row r="9" spans="1:34" ht="15.75" customHeight="1" thickBot="1">
      <c r="A9" s="429">
        <v>6</v>
      </c>
      <c r="B9" s="430" t="s">
        <v>214</v>
      </c>
      <c r="C9" s="431"/>
      <c r="D9" s="431"/>
      <c r="E9" s="432"/>
      <c r="F9" s="433"/>
      <c r="G9" s="434" t="s">
        <v>85</v>
      </c>
      <c r="H9" s="435">
        <f>+Y4</f>
        <v>0</v>
      </c>
      <c r="I9" s="436" t="s">
        <v>2</v>
      </c>
      <c r="J9" s="437">
        <f>+W4</f>
        <v>3</v>
      </c>
      <c r="K9" s="435">
        <f>+Y5</f>
        <v>3</v>
      </c>
      <c r="L9" s="431" t="s">
        <v>2</v>
      </c>
      <c r="M9" s="437">
        <f>+W5</f>
        <v>0</v>
      </c>
      <c r="N9" s="435">
        <f>+Y6</f>
        <v>3</v>
      </c>
      <c r="O9" s="436" t="s">
        <v>2</v>
      </c>
      <c r="P9" s="438">
        <f>+W6</f>
        <v>0</v>
      </c>
      <c r="Q9" s="439">
        <f>+Y7</f>
        <v>2</v>
      </c>
      <c r="R9" s="436" t="s">
        <v>2</v>
      </c>
      <c r="S9" s="440">
        <f>+W7</f>
        <v>3</v>
      </c>
      <c r="T9" s="439">
        <f>+Y8</f>
        <v>3</v>
      </c>
      <c r="U9" s="436" t="s">
        <v>2</v>
      </c>
      <c r="V9" s="438">
        <f>+W8</f>
        <v>2</v>
      </c>
      <c r="W9" s="441"/>
      <c r="X9" s="442"/>
      <c r="Y9" s="443"/>
      <c r="Z9" s="444">
        <f t="shared" si="0"/>
        <v>3</v>
      </c>
      <c r="AA9" s="436" t="s">
        <v>2</v>
      </c>
      <c r="AB9" s="438">
        <f t="shared" si="1"/>
        <v>2</v>
      </c>
      <c r="AC9" s="440">
        <f>SUM(J13,J23,AH18,J18,AH13)</f>
        <v>11</v>
      </c>
      <c r="AD9" s="436" t="s">
        <v>2</v>
      </c>
      <c r="AE9" s="440">
        <f>SUM(H13,H23,AF18,H18,AF13)</f>
        <v>8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49</v>
      </c>
      <c r="AD10" s="445"/>
      <c r="AE10" s="445">
        <f>SUM(AE4:AE9)</f>
        <v>49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Cymer, Ricco</v>
      </c>
      <c r="F13" s="461" t="s">
        <v>4</v>
      </c>
      <c r="G13" s="462" t="str">
        <f>+B9</f>
        <v>Maliszewski, Philip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Auerbach, Marius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Maliszewski, Philip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Dill, Daniel</v>
      </c>
      <c r="F14" s="480" t="s">
        <v>4</v>
      </c>
      <c r="G14" s="413" t="str">
        <f>+B8</f>
        <v>Koppenhöfer, Julius</v>
      </c>
      <c r="H14" s="463">
        <v>0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Dill, Daniel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Vischer, Christian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Auerbach, Marius</v>
      </c>
      <c r="F15" s="494" t="s">
        <v>4</v>
      </c>
      <c r="G15" s="495" t="str">
        <f>+B7</f>
        <v>Vischer, Christian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Cymer, Ricco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Koppenhöfer, Julius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0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Koppenhöfer, Julius</v>
      </c>
      <c r="F18" s="471" t="s">
        <v>4</v>
      </c>
      <c r="G18" s="460" t="str">
        <f>+B9</f>
        <v>Maliszewski, Philip</v>
      </c>
      <c r="H18" s="474">
        <v>2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Dill, Daniel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Maliszewski, Philip</v>
      </c>
      <c r="Y18" s="304"/>
      <c r="Z18" s="112"/>
      <c r="AA18" s="112"/>
      <c r="AB18" s="112"/>
      <c r="AC18" s="112"/>
      <c r="AD18" s="112"/>
      <c r="AE18" s="112"/>
      <c r="AF18" s="518">
        <v>0</v>
      </c>
      <c r="AG18" s="9" t="s">
        <v>2</v>
      </c>
      <c r="AH18" s="489">
        <v>3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Cymer, Ricco</v>
      </c>
      <c r="F19" s="484" t="s">
        <v>4</v>
      </c>
      <c r="G19" s="412" t="str">
        <f>+B7</f>
        <v>Vischer, Christian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Cymer, Ricco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Auerbach, Marius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Dill, Daniel</v>
      </c>
      <c r="F20" s="89" t="s">
        <v>4</v>
      </c>
      <c r="G20" s="493" t="str">
        <f>+B6</f>
        <v>Auerbach, Marius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Vischer, Christian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Koppenhöfer, Julius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Vischer, Christian</v>
      </c>
      <c r="F23" s="461" t="s">
        <v>4</v>
      </c>
      <c r="G23" s="462" t="str">
        <f>+B9</f>
        <v>Maliszewski, Philip</v>
      </c>
      <c r="H23" s="463">
        <v>3</v>
      </c>
      <c r="I23" s="64" t="s">
        <v>2</v>
      </c>
      <c r="J23" s="464">
        <v>2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Auerbach, Marius</v>
      </c>
      <c r="F24" s="480" t="s">
        <v>4</v>
      </c>
      <c r="G24" s="413" t="str">
        <f>+B8</f>
        <v>Koppenhöfer, Julius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Cymer, Ricco</v>
      </c>
      <c r="F25" s="533" t="s">
        <v>4</v>
      </c>
      <c r="G25" s="502" t="str">
        <f>+B5</f>
        <v>Dill, Daniel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Cymer, Ricco</v>
      </c>
      <c r="C32" s="131"/>
      <c r="D32" s="131"/>
      <c r="E32" s="131"/>
      <c r="F32" s="131"/>
      <c r="G32" s="290" t="str">
        <f>$G$4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0</v>
      </c>
      <c r="X32" s="555"/>
      <c r="Y32" s="131"/>
      <c r="Z32" s="556">
        <f aca="true" t="shared" si="2" ref="Z32:Z37">SUM(T32-W32)</f>
        <v>15</v>
      </c>
      <c r="AA32" s="557"/>
      <c r="AB32" s="558"/>
      <c r="AC32" s="559">
        <v>1</v>
      </c>
      <c r="AD32" s="446"/>
    </row>
    <row r="33" spans="2:30" ht="15.75">
      <c r="B33" s="560" t="str">
        <f>$B$7</f>
        <v>Vischer, Christian</v>
      </c>
      <c r="C33" s="78"/>
      <c r="D33" s="78"/>
      <c r="E33" s="78"/>
      <c r="F33" s="78"/>
      <c r="G33" s="275" t="str">
        <f>$G$7</f>
        <v>TGV E. Beilstein</v>
      </c>
      <c r="H33" s="78"/>
      <c r="I33" s="78"/>
      <c r="J33" s="78"/>
      <c r="K33" s="78"/>
      <c r="L33" s="78"/>
      <c r="M33" s="78"/>
      <c r="N33" s="78"/>
      <c r="O33" s="561"/>
      <c r="P33" s="562">
        <f>$Z$7</f>
        <v>4</v>
      </c>
      <c r="Q33" s="563" t="s">
        <v>2</v>
      </c>
      <c r="R33" s="562">
        <f>$AB$7</f>
        <v>1</v>
      </c>
      <c r="S33" s="564"/>
      <c r="T33" s="565">
        <f>$AC$7</f>
        <v>12</v>
      </c>
      <c r="U33" s="566"/>
      <c r="V33" s="563" t="s">
        <v>2</v>
      </c>
      <c r="W33" s="567">
        <f>$AE$7</f>
        <v>5</v>
      </c>
      <c r="X33" s="568"/>
      <c r="Y33" s="78"/>
      <c r="Z33" s="569">
        <f t="shared" si="2"/>
        <v>7</v>
      </c>
      <c r="AA33" s="570"/>
      <c r="AB33" s="558"/>
      <c r="AC33" s="559">
        <v>2</v>
      </c>
      <c r="AD33" s="446"/>
    </row>
    <row r="34" spans="2:30" ht="15.75">
      <c r="B34" s="547" t="str">
        <f>$B$9</f>
        <v>Maliszewski, Philip</v>
      </c>
      <c r="C34" s="131"/>
      <c r="D34" s="131"/>
      <c r="E34" s="131"/>
      <c r="F34" s="131"/>
      <c r="G34" s="290" t="str">
        <f>$G$9</f>
        <v>TG Offenau</v>
      </c>
      <c r="H34" s="131"/>
      <c r="I34" s="131"/>
      <c r="J34" s="131"/>
      <c r="K34" s="131"/>
      <c r="L34" s="131"/>
      <c r="M34" s="131"/>
      <c r="N34" s="131"/>
      <c r="O34" s="548"/>
      <c r="P34" s="549">
        <f>$Z$9</f>
        <v>3</v>
      </c>
      <c r="Q34" s="550" t="s">
        <v>2</v>
      </c>
      <c r="R34" s="549">
        <f>$AB$9</f>
        <v>2</v>
      </c>
      <c r="S34" s="551"/>
      <c r="T34" s="552">
        <f>$AC$9</f>
        <v>11</v>
      </c>
      <c r="U34" s="553"/>
      <c r="V34" s="550" t="s">
        <v>2</v>
      </c>
      <c r="W34" s="554">
        <f>$AE$9</f>
        <v>8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$B$8</f>
        <v>Koppenhöfer, Julius</v>
      </c>
      <c r="C35" s="131"/>
      <c r="D35" s="131"/>
      <c r="E35" s="288"/>
      <c r="F35" s="131"/>
      <c r="G35" s="290" t="str">
        <f>$G$8</f>
        <v>SV Leingarten</v>
      </c>
      <c r="H35" s="131"/>
      <c r="I35" s="131"/>
      <c r="J35" s="131"/>
      <c r="K35" s="131"/>
      <c r="L35" s="131"/>
      <c r="M35" s="131"/>
      <c r="N35" s="131"/>
      <c r="O35" s="548"/>
      <c r="P35" s="549">
        <f>$Z$8</f>
        <v>2</v>
      </c>
      <c r="Q35" s="550" t="s">
        <v>2</v>
      </c>
      <c r="R35" s="549">
        <f>$AB$8</f>
        <v>3</v>
      </c>
      <c r="S35" s="551"/>
      <c r="T35" s="552">
        <f>$AC$8</f>
        <v>8</v>
      </c>
      <c r="U35" s="553"/>
      <c r="V35" s="550" t="s">
        <v>2</v>
      </c>
      <c r="W35" s="554">
        <f>$AE$8</f>
        <v>9</v>
      </c>
      <c r="X35" s="555"/>
      <c r="Y35" s="131"/>
      <c r="Z35" s="556">
        <f t="shared" si="2"/>
        <v>-1</v>
      </c>
      <c r="AA35" s="557"/>
      <c r="AB35" s="558"/>
      <c r="AC35" s="559">
        <v>4</v>
      </c>
      <c r="AD35" s="446"/>
    </row>
    <row r="36" spans="2:30" ht="15.75">
      <c r="B36" s="547" t="str">
        <f>$B$6</f>
        <v>Auerbach, Marius</v>
      </c>
      <c r="C36" s="131"/>
      <c r="D36" s="131"/>
      <c r="E36" s="131"/>
      <c r="F36" s="131"/>
      <c r="G36" s="290" t="str">
        <f>$G$6</f>
        <v>TSV Erlenbach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1</v>
      </c>
      <c r="Q36" s="550" t="s">
        <v>2</v>
      </c>
      <c r="R36" s="549">
        <f>$AB$6</f>
        <v>4</v>
      </c>
      <c r="S36" s="551"/>
      <c r="T36" s="552">
        <f>$AC$6</f>
        <v>3</v>
      </c>
      <c r="U36" s="553"/>
      <c r="V36" s="550" t="s">
        <v>2</v>
      </c>
      <c r="W36" s="554">
        <f>$AE$6</f>
        <v>12</v>
      </c>
      <c r="X36" s="555"/>
      <c r="Y36" s="131"/>
      <c r="Z36" s="556">
        <f t="shared" si="2"/>
        <v>-9</v>
      </c>
      <c r="AA36" s="557"/>
      <c r="AB36" s="558"/>
      <c r="AC36" s="559">
        <v>5</v>
      </c>
      <c r="AD36" s="446"/>
    </row>
    <row r="37" spans="2:30" ht="16.5" thickBot="1">
      <c r="B37" s="571" t="str">
        <f>$B$5</f>
        <v>Dill, Daniel</v>
      </c>
      <c r="C37" s="88"/>
      <c r="D37" s="88"/>
      <c r="E37" s="88"/>
      <c r="F37" s="88"/>
      <c r="G37" s="271" t="str">
        <f>$G$5</f>
        <v>Friedrichshaller SV</v>
      </c>
      <c r="H37" s="88"/>
      <c r="I37" s="88"/>
      <c r="J37" s="88"/>
      <c r="K37" s="88"/>
      <c r="L37" s="88"/>
      <c r="M37" s="88"/>
      <c r="N37" s="88"/>
      <c r="O37" s="81"/>
      <c r="P37" s="572">
        <f>$Z$5</f>
        <v>0</v>
      </c>
      <c r="Q37" s="573" t="s">
        <v>2</v>
      </c>
      <c r="R37" s="572">
        <f>$AB$5</f>
        <v>5</v>
      </c>
      <c r="S37" s="574"/>
      <c r="T37" s="575">
        <f>$AC$5</f>
        <v>0</v>
      </c>
      <c r="U37" s="576"/>
      <c r="V37" s="573" t="s">
        <v>2</v>
      </c>
      <c r="W37" s="577">
        <f>$AE$5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49</v>
      </c>
      <c r="U38" s="585"/>
      <c r="V38" s="573" t="s">
        <v>2</v>
      </c>
      <c r="W38" s="585">
        <f>SUM(W32:W37)</f>
        <v>49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32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215</v>
      </c>
      <c r="C4" s="399"/>
      <c r="D4" s="399"/>
      <c r="E4" s="400"/>
      <c r="F4" s="401"/>
      <c r="G4" s="402" t="s">
        <v>204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1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1</v>
      </c>
      <c r="T4" s="406">
        <f>+AF15</f>
        <v>3</v>
      </c>
      <c r="U4" s="407" t="s">
        <v>2</v>
      </c>
      <c r="V4" s="409">
        <f>+AH15</f>
        <v>1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3</v>
      </c>
      <c r="AF4" s="622"/>
      <c r="AG4" s="591"/>
      <c r="AH4" s="592"/>
    </row>
    <row r="5" spans="1:34" ht="15.75">
      <c r="A5" s="397">
        <v>2</v>
      </c>
      <c r="B5" s="398" t="s">
        <v>216</v>
      </c>
      <c r="C5" s="399"/>
      <c r="D5" s="399"/>
      <c r="E5" s="411"/>
      <c r="F5" s="401"/>
      <c r="G5" s="402" t="s">
        <v>71</v>
      </c>
      <c r="H5" s="412">
        <f>+M4</f>
        <v>1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2</v>
      </c>
      <c r="R5" s="407" t="s">
        <v>2</v>
      </c>
      <c r="S5" s="409">
        <f>+AH14</f>
        <v>3</v>
      </c>
      <c r="T5" s="406">
        <f>+H14</f>
        <v>2</v>
      </c>
      <c r="U5" s="407" t="s">
        <v>2</v>
      </c>
      <c r="V5" s="409">
        <f>+J14</f>
        <v>3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1</v>
      </c>
      <c r="AA5" s="407" t="s">
        <v>2</v>
      </c>
      <c r="AB5" s="408">
        <f t="shared" si="1"/>
        <v>4</v>
      </c>
      <c r="AC5" s="409">
        <f>SUM(H14,J25,AF18,H20,AF14)</f>
        <v>8</v>
      </c>
      <c r="AD5" s="407" t="s">
        <v>2</v>
      </c>
      <c r="AE5" s="409">
        <f>SUM(J14,H25,AH18,J20,AH14)</f>
        <v>12</v>
      </c>
      <c r="AF5" s="622"/>
      <c r="AG5" s="591"/>
      <c r="AH5" s="592"/>
    </row>
    <row r="6" spans="1:34" ht="15.75">
      <c r="A6" s="397">
        <v>3</v>
      </c>
      <c r="B6" s="398" t="s">
        <v>217</v>
      </c>
      <c r="C6" s="399"/>
      <c r="D6" s="399"/>
      <c r="E6" s="411"/>
      <c r="F6" s="401"/>
      <c r="G6" s="402" t="s">
        <v>68</v>
      </c>
      <c r="H6" s="412">
        <f>+P4</f>
        <v>0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2</v>
      </c>
      <c r="T6" s="406">
        <f>+H24</f>
        <v>0</v>
      </c>
      <c r="U6" s="407" t="s">
        <v>2</v>
      </c>
      <c r="V6" s="408">
        <f>+J24</f>
        <v>3</v>
      </c>
      <c r="W6" s="406">
        <f>+AF13</f>
        <v>3</v>
      </c>
      <c r="X6" s="407" t="s">
        <v>2</v>
      </c>
      <c r="Y6" s="409">
        <f>+AH13</f>
        <v>0</v>
      </c>
      <c r="Z6" s="410">
        <f t="shared" si="0"/>
        <v>3</v>
      </c>
      <c r="AA6" s="407" t="s">
        <v>2</v>
      </c>
      <c r="AB6" s="408">
        <f t="shared" si="1"/>
        <v>2</v>
      </c>
      <c r="AC6" s="409">
        <f>SUM(H15,H24,AH19,J20,AF13)</f>
        <v>9</v>
      </c>
      <c r="AD6" s="407" t="s">
        <v>2</v>
      </c>
      <c r="AE6" s="409">
        <f>SUM(J15,J24,AF19,H20,AH13)</f>
        <v>8</v>
      </c>
      <c r="AF6" s="622"/>
      <c r="AG6" s="591"/>
      <c r="AH6" s="592"/>
    </row>
    <row r="7" spans="1:34" ht="15.75">
      <c r="A7" s="397">
        <v>4</v>
      </c>
      <c r="B7" s="398" t="s">
        <v>218</v>
      </c>
      <c r="C7" s="399"/>
      <c r="D7" s="399"/>
      <c r="E7" s="411"/>
      <c r="F7" s="401"/>
      <c r="G7" s="402" t="s">
        <v>202</v>
      </c>
      <c r="H7" s="412">
        <f>+S4</f>
        <v>1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2</v>
      </c>
      <c r="N7" s="412">
        <f>+S6</f>
        <v>2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1</v>
      </c>
      <c r="U7" s="419" t="s">
        <v>2</v>
      </c>
      <c r="V7" s="409">
        <f>+AH20</f>
        <v>3</v>
      </c>
      <c r="W7" s="406">
        <f>+H23</f>
        <v>3</v>
      </c>
      <c r="X7" s="407" t="s">
        <v>2</v>
      </c>
      <c r="Y7" s="409">
        <f>+J23</f>
        <v>0</v>
      </c>
      <c r="Z7" s="410">
        <f t="shared" si="0"/>
        <v>2</v>
      </c>
      <c r="AA7" s="407" t="s">
        <v>2</v>
      </c>
      <c r="AB7" s="408">
        <f t="shared" si="1"/>
        <v>3</v>
      </c>
      <c r="AC7" s="409">
        <f>SUM(J15,H23,AF20,J19,AH14)</f>
        <v>10</v>
      </c>
      <c r="AD7" s="407" t="s">
        <v>2</v>
      </c>
      <c r="AE7" s="409">
        <f>SUM(H15,J23,AH20,H19,AF14)</f>
        <v>11</v>
      </c>
      <c r="AF7" s="622"/>
      <c r="AG7" s="591"/>
      <c r="AH7" s="592"/>
    </row>
    <row r="8" spans="1:34" ht="15.75">
      <c r="A8" s="420">
        <v>5</v>
      </c>
      <c r="B8" s="421" t="s">
        <v>219</v>
      </c>
      <c r="C8" s="384"/>
      <c r="D8" s="3"/>
      <c r="E8" s="411"/>
      <c r="F8" s="422"/>
      <c r="G8" s="423" t="s">
        <v>220</v>
      </c>
      <c r="H8" s="384">
        <f>+V4</f>
        <v>1</v>
      </c>
      <c r="I8" s="407" t="s">
        <v>2</v>
      </c>
      <c r="J8" s="424">
        <f>+T4</f>
        <v>3</v>
      </c>
      <c r="K8" s="384">
        <f>+V5</f>
        <v>3</v>
      </c>
      <c r="L8" s="399" t="s">
        <v>2</v>
      </c>
      <c r="M8" s="424">
        <f>+T5</f>
        <v>2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1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0</v>
      </c>
      <c r="Z8" s="410">
        <f t="shared" si="0"/>
        <v>4</v>
      </c>
      <c r="AA8" s="407" t="s">
        <v>2</v>
      </c>
      <c r="AB8" s="408">
        <f t="shared" si="1"/>
        <v>1</v>
      </c>
      <c r="AC8" s="409">
        <f>SUM(J14,J24,AH20,H18,AH15)</f>
        <v>13</v>
      </c>
      <c r="AD8" s="407" t="s">
        <v>2</v>
      </c>
      <c r="AE8" s="408">
        <f>SUM(H14,H24,AF20,J18,AF15)</f>
        <v>6</v>
      </c>
      <c r="AF8" s="622"/>
      <c r="AG8" s="591"/>
      <c r="AH8" s="592"/>
    </row>
    <row r="9" spans="1:34" ht="15.75" customHeight="1" thickBot="1">
      <c r="A9" s="429">
        <v>6</v>
      </c>
      <c r="B9" s="430" t="s">
        <v>221</v>
      </c>
      <c r="C9" s="431"/>
      <c r="D9" s="431"/>
      <c r="E9" s="432"/>
      <c r="F9" s="433"/>
      <c r="G9" s="434" t="s">
        <v>222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0</v>
      </c>
      <c r="O9" s="436" t="s">
        <v>2</v>
      </c>
      <c r="P9" s="438">
        <f>+W6</f>
        <v>3</v>
      </c>
      <c r="Q9" s="439">
        <f>+Y7</f>
        <v>0</v>
      </c>
      <c r="R9" s="436" t="s">
        <v>2</v>
      </c>
      <c r="S9" s="440">
        <f>+W7</f>
        <v>3</v>
      </c>
      <c r="T9" s="439">
        <f>+Y8</f>
        <v>0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5</v>
      </c>
      <c r="AC9" s="440">
        <f>SUM(J13,J23,AH18,J18,AH13)</f>
        <v>0</v>
      </c>
      <c r="AD9" s="436" t="s">
        <v>2</v>
      </c>
      <c r="AE9" s="440">
        <f>SUM(H13,H23,AF18,H18,AF13)</f>
        <v>15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55</v>
      </c>
      <c r="AD10" s="445"/>
      <c r="AE10" s="445">
        <f>SUM(AE4:AE9)</f>
        <v>55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Sander, Cedric</v>
      </c>
      <c r="F13" s="461" t="s">
        <v>4</v>
      </c>
      <c r="G13" s="462" t="str">
        <f>+B9</f>
        <v>Schmelcher, Michael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Kappler, Robin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Schmelcher, Michael</v>
      </c>
      <c r="Y13" s="465"/>
      <c r="Z13" s="473"/>
      <c r="AA13" s="460"/>
      <c r="AB13" s="460"/>
      <c r="AC13" s="460"/>
      <c r="AD13" s="460"/>
      <c r="AE13" s="460"/>
      <c r="AF13" s="474">
        <v>3</v>
      </c>
      <c r="AG13" s="475" t="s">
        <v>2</v>
      </c>
      <c r="AH13" s="464">
        <v>0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Bär, Steffen</v>
      </c>
      <c r="F14" s="480" t="s">
        <v>4</v>
      </c>
      <c r="G14" s="413" t="str">
        <f>+B8</f>
        <v>Sieß, Raffael</v>
      </c>
      <c r="H14" s="463">
        <v>2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Bär, Steffen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Lendle, Tobias</v>
      </c>
      <c r="Y14" s="78"/>
      <c r="Z14" s="486"/>
      <c r="AA14" s="412"/>
      <c r="AB14" s="412"/>
      <c r="AC14" s="412"/>
      <c r="AD14" s="412"/>
      <c r="AE14" s="412"/>
      <c r="AF14" s="487">
        <v>2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Kappler, Robin</v>
      </c>
      <c r="F15" s="494" t="s">
        <v>4</v>
      </c>
      <c r="G15" s="495" t="str">
        <f>+B7</f>
        <v>Lendle, Tobias</v>
      </c>
      <c r="H15" s="496">
        <v>3</v>
      </c>
      <c r="I15" s="58" t="s">
        <v>2</v>
      </c>
      <c r="J15" s="497">
        <v>2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Sander, Cedric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Sieß, Raffael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1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Sieß, Raffael</v>
      </c>
      <c r="F18" s="471" t="s">
        <v>4</v>
      </c>
      <c r="G18" s="460" t="str">
        <f>+B9</f>
        <v>Schmelcher, Michael</v>
      </c>
      <c r="H18" s="474">
        <v>3</v>
      </c>
      <c r="I18" s="64" t="s">
        <v>2</v>
      </c>
      <c r="J18" s="512">
        <v>0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Bär, Steffen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Schmelcher, Michael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Sander, Cedric</v>
      </c>
      <c r="F19" s="484" t="s">
        <v>4</v>
      </c>
      <c r="G19" s="412" t="str">
        <f>+B7</f>
        <v>Lendle, Tobias</v>
      </c>
      <c r="H19" s="474">
        <v>3</v>
      </c>
      <c r="I19" s="475" t="s">
        <v>2</v>
      </c>
      <c r="J19" s="464">
        <v>1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Sander, Cedric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Kappler, Robin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Bär, Steffen</v>
      </c>
      <c r="F20" s="89" t="s">
        <v>4</v>
      </c>
      <c r="G20" s="493" t="str">
        <f>+B6</f>
        <v>Kappler, Robin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Lendle, Tobias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Sieß, Raffael</v>
      </c>
      <c r="Y20" s="88"/>
      <c r="Z20" s="61"/>
      <c r="AA20" s="493"/>
      <c r="AB20" s="493"/>
      <c r="AC20" s="493"/>
      <c r="AD20" s="493"/>
      <c r="AE20" s="493"/>
      <c r="AF20" s="527">
        <v>1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Lendle, Tobias</v>
      </c>
      <c r="F23" s="461" t="s">
        <v>4</v>
      </c>
      <c r="G23" s="462" t="str">
        <f>+B9</f>
        <v>Schmelcher, Michael</v>
      </c>
      <c r="H23" s="463">
        <v>3</v>
      </c>
      <c r="I23" s="64" t="s">
        <v>2</v>
      </c>
      <c r="J23" s="464">
        <v>0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Kappler, Robin</v>
      </c>
      <c r="F24" s="480" t="s">
        <v>4</v>
      </c>
      <c r="G24" s="413" t="str">
        <f>+B8</f>
        <v>Sieß, Raffael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Sander, Cedric</v>
      </c>
      <c r="F25" s="533" t="s">
        <v>4</v>
      </c>
      <c r="G25" s="502" t="str">
        <f>+B5</f>
        <v>Bär, Steffen</v>
      </c>
      <c r="H25" s="527">
        <v>3</v>
      </c>
      <c r="I25" s="67" t="s">
        <v>2</v>
      </c>
      <c r="J25" s="529">
        <v>1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Sander, Cedric</v>
      </c>
      <c r="C32" s="131"/>
      <c r="D32" s="131"/>
      <c r="E32" s="131"/>
      <c r="F32" s="131"/>
      <c r="G32" s="290" t="str">
        <f>$G$4</f>
        <v>TV Lauffen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3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$B$8</f>
        <v>Sieß, Raffael</v>
      </c>
      <c r="C33" s="78"/>
      <c r="D33" s="78"/>
      <c r="E33" s="77"/>
      <c r="F33" s="78"/>
      <c r="G33" s="275" t="str">
        <f>$G$8</f>
        <v>SC Ilsfeld</v>
      </c>
      <c r="H33" s="78"/>
      <c r="I33" s="78"/>
      <c r="J33" s="78"/>
      <c r="K33" s="78"/>
      <c r="L33" s="78"/>
      <c r="M33" s="78"/>
      <c r="N33" s="78"/>
      <c r="O33" s="561"/>
      <c r="P33" s="562">
        <f>$Z$8</f>
        <v>4</v>
      </c>
      <c r="Q33" s="563" t="s">
        <v>2</v>
      </c>
      <c r="R33" s="562">
        <f>$AB$8</f>
        <v>1</v>
      </c>
      <c r="S33" s="564"/>
      <c r="T33" s="565">
        <f>$AC$8</f>
        <v>13</v>
      </c>
      <c r="U33" s="566"/>
      <c r="V33" s="563" t="s">
        <v>2</v>
      </c>
      <c r="W33" s="567">
        <f>$AE$8</f>
        <v>6</v>
      </c>
      <c r="X33" s="568"/>
      <c r="Y33" s="78"/>
      <c r="Z33" s="569">
        <f t="shared" si="2"/>
        <v>7</v>
      </c>
      <c r="AA33" s="570"/>
      <c r="AB33" s="558"/>
      <c r="AC33" s="559">
        <v>2</v>
      </c>
      <c r="AD33" s="446"/>
    </row>
    <row r="34" spans="2:30" ht="15.75">
      <c r="B34" s="547" t="str">
        <f>$B$6</f>
        <v>Kappler, Robin</v>
      </c>
      <c r="C34" s="131"/>
      <c r="D34" s="131"/>
      <c r="E34" s="131"/>
      <c r="F34" s="131"/>
      <c r="G34" s="290" t="str">
        <f>$G$6</f>
        <v>VfL Neckargartach</v>
      </c>
      <c r="H34" s="131"/>
      <c r="I34" s="131"/>
      <c r="J34" s="131"/>
      <c r="K34" s="131"/>
      <c r="L34" s="131"/>
      <c r="M34" s="131"/>
      <c r="N34" s="131"/>
      <c r="O34" s="548"/>
      <c r="P34" s="549">
        <f>$Z$6</f>
        <v>3</v>
      </c>
      <c r="Q34" s="550" t="s">
        <v>2</v>
      </c>
      <c r="R34" s="549">
        <f>$AB$6</f>
        <v>2</v>
      </c>
      <c r="S34" s="551"/>
      <c r="T34" s="552">
        <f>$AC$6</f>
        <v>9</v>
      </c>
      <c r="U34" s="553"/>
      <c r="V34" s="550" t="s">
        <v>2</v>
      </c>
      <c r="W34" s="554">
        <f>$AE$6</f>
        <v>8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$B$7</f>
        <v>Lendle, Tobias</v>
      </c>
      <c r="C35" s="131"/>
      <c r="D35" s="131"/>
      <c r="E35" s="131"/>
      <c r="F35" s="131"/>
      <c r="G35" s="290" t="str">
        <f>$G$7</f>
        <v>SV Sülzbach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2</v>
      </c>
      <c r="Q35" s="550" t="s">
        <v>2</v>
      </c>
      <c r="R35" s="549">
        <f>$AB$7</f>
        <v>3</v>
      </c>
      <c r="S35" s="551"/>
      <c r="T35" s="552">
        <f>$AC$7</f>
        <v>10</v>
      </c>
      <c r="U35" s="553"/>
      <c r="V35" s="550" t="s">
        <v>2</v>
      </c>
      <c r="W35" s="554">
        <f>$AE$7</f>
        <v>11</v>
      </c>
      <c r="X35" s="555"/>
      <c r="Y35" s="131"/>
      <c r="Z35" s="556">
        <f t="shared" si="2"/>
        <v>-1</v>
      </c>
      <c r="AA35" s="557"/>
      <c r="AB35" s="558"/>
      <c r="AC35" s="559">
        <v>4</v>
      </c>
      <c r="AD35" s="446"/>
    </row>
    <row r="36" spans="2:30" ht="15.75">
      <c r="B36" s="547" t="str">
        <f>$B$5</f>
        <v>Bär, Steffen</v>
      </c>
      <c r="C36" s="131"/>
      <c r="D36" s="131"/>
      <c r="E36" s="131"/>
      <c r="F36" s="131"/>
      <c r="G36" s="290" t="str">
        <f>$G$5</f>
        <v>TSV Erlenbach</v>
      </c>
      <c r="H36" s="131"/>
      <c r="I36" s="131"/>
      <c r="J36" s="131"/>
      <c r="K36" s="131"/>
      <c r="L36" s="131"/>
      <c r="M36" s="131"/>
      <c r="N36" s="131"/>
      <c r="O36" s="548"/>
      <c r="P36" s="549">
        <f>$Z$5</f>
        <v>1</v>
      </c>
      <c r="Q36" s="550" t="s">
        <v>2</v>
      </c>
      <c r="R36" s="549">
        <f>$AB$5</f>
        <v>4</v>
      </c>
      <c r="S36" s="551"/>
      <c r="T36" s="552">
        <f>$AC$5</f>
        <v>8</v>
      </c>
      <c r="U36" s="553"/>
      <c r="V36" s="550" t="s">
        <v>2</v>
      </c>
      <c r="W36" s="554">
        <f>$AE$5</f>
        <v>12</v>
      </c>
      <c r="X36" s="555"/>
      <c r="Y36" s="131"/>
      <c r="Z36" s="556">
        <f t="shared" si="2"/>
        <v>-4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Schmelcher, Michael</v>
      </c>
      <c r="C37" s="88"/>
      <c r="D37" s="88"/>
      <c r="E37" s="88"/>
      <c r="F37" s="88"/>
      <c r="G37" s="271" t="str">
        <f>$G$9</f>
        <v>TSV Herbolzheim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5</v>
      </c>
      <c r="S37" s="574"/>
      <c r="T37" s="575">
        <f>$AC$9</f>
        <v>0</v>
      </c>
      <c r="U37" s="576"/>
      <c r="V37" s="573" t="s">
        <v>2</v>
      </c>
      <c r="W37" s="577">
        <f>$AE$9</f>
        <v>15</v>
      </c>
      <c r="X37" s="578"/>
      <c r="Y37" s="88"/>
      <c r="Z37" s="579">
        <f t="shared" si="2"/>
        <v>-15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55</v>
      </c>
      <c r="U38" s="585"/>
      <c r="V38" s="573" t="s">
        <v>2</v>
      </c>
      <c r="W38" s="585">
        <f>SUM(W32:W37)</f>
        <v>55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33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223</v>
      </c>
      <c r="C4" s="399"/>
      <c r="D4" s="399"/>
      <c r="E4" s="400"/>
      <c r="F4" s="401"/>
      <c r="G4" s="402" t="s">
        <v>224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1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2</v>
      </c>
      <c r="W4" s="406">
        <f>+H13</f>
        <v>3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5</v>
      </c>
      <c r="AA4" s="407" t="s">
        <v>2</v>
      </c>
      <c r="AB4" s="408">
        <f aca="true" t="shared" si="1" ref="AB4:AB9">IF(J4&gt;2,1)+IF(M4&gt;2,1)+IF(P4&gt;2,1)+IF(S4&gt;2,1)+IF(V4&gt;2,1)+IF(Y4&gt;2,1)</f>
        <v>0</v>
      </c>
      <c r="AC4" s="409">
        <f>SUM(H4,K4,N4,Q4,T4,W4)</f>
        <v>15</v>
      </c>
      <c r="AD4" s="407" t="s">
        <v>2</v>
      </c>
      <c r="AE4" s="409">
        <f>SUM(J4,M4,P4,S4,V4,Y4)</f>
        <v>3</v>
      </c>
      <c r="AF4" s="622"/>
      <c r="AG4" s="591"/>
      <c r="AH4" s="592"/>
    </row>
    <row r="5" spans="1:34" ht="15.75">
      <c r="A5" s="397">
        <v>2</v>
      </c>
      <c r="B5" s="398" t="s">
        <v>225</v>
      </c>
      <c r="C5" s="399"/>
      <c r="D5" s="399"/>
      <c r="E5" s="411"/>
      <c r="F5" s="401"/>
      <c r="G5" s="402" t="s">
        <v>204</v>
      </c>
      <c r="H5" s="412">
        <f>+M4</f>
        <v>1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3</v>
      </c>
      <c r="O5" s="407" t="s">
        <v>2</v>
      </c>
      <c r="P5" s="408">
        <f>+J20</f>
        <v>0</v>
      </c>
      <c r="Q5" s="406">
        <f>+AF14</f>
        <v>3</v>
      </c>
      <c r="R5" s="407" t="s">
        <v>2</v>
      </c>
      <c r="S5" s="409">
        <f>+AH14</f>
        <v>0</v>
      </c>
      <c r="T5" s="406">
        <f>+H14</f>
        <v>3</v>
      </c>
      <c r="U5" s="407" t="s">
        <v>2</v>
      </c>
      <c r="V5" s="409">
        <f>+J14</f>
        <v>0</v>
      </c>
      <c r="W5" s="406">
        <f>+AF18</f>
        <v>3</v>
      </c>
      <c r="X5" s="407" t="s">
        <v>2</v>
      </c>
      <c r="Y5" s="409">
        <f>+AH18</f>
        <v>0</v>
      </c>
      <c r="Z5" s="410">
        <f t="shared" si="0"/>
        <v>4</v>
      </c>
      <c r="AA5" s="407" t="s">
        <v>2</v>
      </c>
      <c r="AB5" s="408">
        <f t="shared" si="1"/>
        <v>1</v>
      </c>
      <c r="AC5" s="409">
        <f>SUM(H14,J25,AF18,H20,AF14)</f>
        <v>13</v>
      </c>
      <c r="AD5" s="407" t="s">
        <v>2</v>
      </c>
      <c r="AE5" s="409">
        <f>SUM(J14,H25,AH18,J20,AH14)</f>
        <v>3</v>
      </c>
      <c r="AF5" s="622"/>
      <c r="AG5" s="591"/>
      <c r="AH5" s="592"/>
    </row>
    <row r="6" spans="1:34" ht="15.75">
      <c r="A6" s="397">
        <v>3</v>
      </c>
      <c r="B6" s="398" t="s">
        <v>226</v>
      </c>
      <c r="C6" s="399"/>
      <c r="D6" s="399"/>
      <c r="E6" s="411"/>
      <c r="F6" s="401"/>
      <c r="G6" s="402" t="s">
        <v>79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3</v>
      </c>
      <c r="N6" s="414"/>
      <c r="O6" s="404"/>
      <c r="P6" s="417"/>
      <c r="Q6" s="406">
        <f>+H15</f>
        <v>3</v>
      </c>
      <c r="R6" s="407" t="s">
        <v>2</v>
      </c>
      <c r="S6" s="409">
        <f>+J15</f>
        <v>2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1</v>
      </c>
      <c r="AA6" s="407" t="s">
        <v>2</v>
      </c>
      <c r="AB6" s="408">
        <f t="shared" si="1"/>
        <v>4</v>
      </c>
      <c r="AC6" s="409">
        <f>SUM(H15,H24,AH19,J20,AF13)</f>
        <v>3</v>
      </c>
      <c r="AD6" s="407" t="s">
        <v>2</v>
      </c>
      <c r="AE6" s="409">
        <f>SUM(J15,J24,AF19,H20,AH13)</f>
        <v>14</v>
      </c>
      <c r="AF6" s="622"/>
      <c r="AG6" s="591"/>
      <c r="AH6" s="592"/>
    </row>
    <row r="7" spans="1:34" ht="15.75">
      <c r="A7" s="397">
        <v>4</v>
      </c>
      <c r="B7" s="398" t="s">
        <v>227</v>
      </c>
      <c r="C7" s="399"/>
      <c r="D7" s="399"/>
      <c r="E7" s="411"/>
      <c r="F7" s="401"/>
      <c r="G7" s="402" t="s">
        <v>200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3</v>
      </c>
      <c r="N7" s="412">
        <f>+S6</f>
        <v>2</v>
      </c>
      <c r="O7" s="407" t="s">
        <v>2</v>
      </c>
      <c r="P7" s="408">
        <f>+Q6</f>
        <v>3</v>
      </c>
      <c r="Q7" s="418"/>
      <c r="R7" s="404"/>
      <c r="S7" s="405"/>
      <c r="T7" s="406">
        <f>+AF20</f>
        <v>0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3</v>
      </c>
      <c r="Z7" s="410">
        <f t="shared" si="0"/>
        <v>0</v>
      </c>
      <c r="AA7" s="407" t="s">
        <v>2</v>
      </c>
      <c r="AB7" s="408">
        <f t="shared" si="1"/>
        <v>5</v>
      </c>
      <c r="AC7" s="409">
        <f>SUM(J15,H23,AF20,J19,AH14)</f>
        <v>2</v>
      </c>
      <c r="AD7" s="407" t="s">
        <v>2</v>
      </c>
      <c r="AE7" s="409">
        <f>SUM(H15,J23,AH20,H19,AF14)</f>
        <v>15</v>
      </c>
      <c r="AF7" s="622"/>
      <c r="AG7" s="591"/>
      <c r="AH7" s="592"/>
    </row>
    <row r="8" spans="1:34" ht="15.75">
      <c r="A8" s="420">
        <v>5</v>
      </c>
      <c r="B8" s="421" t="s">
        <v>228</v>
      </c>
      <c r="C8" s="384"/>
      <c r="D8" s="3"/>
      <c r="E8" s="411"/>
      <c r="F8" s="422"/>
      <c r="G8" s="423" t="s">
        <v>202</v>
      </c>
      <c r="H8" s="384">
        <f>+V4</f>
        <v>2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3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0</v>
      </c>
      <c r="T8" s="426"/>
      <c r="U8" s="427"/>
      <c r="V8" s="427"/>
      <c r="W8" s="406">
        <f>+H18</f>
        <v>3</v>
      </c>
      <c r="X8" s="407" t="s">
        <v>2</v>
      </c>
      <c r="Y8" s="428">
        <f>+J18</f>
        <v>2</v>
      </c>
      <c r="Z8" s="410">
        <f t="shared" si="0"/>
        <v>3</v>
      </c>
      <c r="AA8" s="407" t="s">
        <v>2</v>
      </c>
      <c r="AB8" s="408">
        <f t="shared" si="1"/>
        <v>2</v>
      </c>
      <c r="AC8" s="409">
        <f>SUM(J14,J24,AH20,H18,AH15)</f>
        <v>11</v>
      </c>
      <c r="AD8" s="407" t="s">
        <v>2</v>
      </c>
      <c r="AE8" s="408">
        <f>SUM(H14,H24,AF20,J18,AF15)</f>
        <v>8</v>
      </c>
      <c r="AF8" s="622"/>
      <c r="AG8" s="591"/>
      <c r="AH8" s="592"/>
    </row>
    <row r="9" spans="1:34" ht="15.75" customHeight="1" thickBot="1">
      <c r="A9" s="429">
        <v>6</v>
      </c>
      <c r="B9" s="430" t="s">
        <v>244</v>
      </c>
      <c r="C9" s="431"/>
      <c r="D9" s="431"/>
      <c r="E9" s="432"/>
      <c r="F9" s="433"/>
      <c r="G9" s="434" t="s">
        <v>138</v>
      </c>
      <c r="H9" s="435">
        <f>+Y4</f>
        <v>0</v>
      </c>
      <c r="I9" s="436" t="s">
        <v>2</v>
      </c>
      <c r="J9" s="437">
        <f>+W4</f>
        <v>3</v>
      </c>
      <c r="K9" s="435">
        <f>+Y5</f>
        <v>0</v>
      </c>
      <c r="L9" s="431" t="s">
        <v>2</v>
      </c>
      <c r="M9" s="437">
        <f>+W5</f>
        <v>3</v>
      </c>
      <c r="N9" s="435">
        <f>+Y6</f>
        <v>3</v>
      </c>
      <c r="O9" s="436" t="s">
        <v>2</v>
      </c>
      <c r="P9" s="438">
        <f>+W6</f>
        <v>0</v>
      </c>
      <c r="Q9" s="439">
        <f>+Y7</f>
        <v>3</v>
      </c>
      <c r="R9" s="436" t="s">
        <v>2</v>
      </c>
      <c r="S9" s="440">
        <f>+W7</f>
        <v>0</v>
      </c>
      <c r="T9" s="439">
        <f>+Y8</f>
        <v>2</v>
      </c>
      <c r="U9" s="436" t="s">
        <v>2</v>
      </c>
      <c r="V9" s="438">
        <f>+W8</f>
        <v>3</v>
      </c>
      <c r="W9" s="441"/>
      <c r="X9" s="442"/>
      <c r="Y9" s="443"/>
      <c r="Z9" s="444">
        <f t="shared" si="0"/>
        <v>2</v>
      </c>
      <c r="AA9" s="436" t="s">
        <v>2</v>
      </c>
      <c r="AB9" s="438">
        <f t="shared" si="1"/>
        <v>3</v>
      </c>
      <c r="AC9" s="440">
        <f>SUM(J13,J23,AH18,J18,AH13)</f>
        <v>8</v>
      </c>
      <c r="AD9" s="436" t="s">
        <v>2</v>
      </c>
      <c r="AE9" s="440">
        <f>SUM(H13,H23,AF18,H18,AF13)</f>
        <v>9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15</v>
      </c>
      <c r="AA10" s="445"/>
      <c r="AB10" s="445">
        <f>SUM(AB4:AB9)</f>
        <v>15</v>
      </c>
      <c r="AC10" s="445">
        <f>SUM(AC4:AC9)</f>
        <v>52</v>
      </c>
      <c r="AD10" s="445"/>
      <c r="AE10" s="445">
        <f>SUM(AE4:AE9)</f>
        <v>52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Saupp, Tim</v>
      </c>
      <c r="F13" s="461" t="s">
        <v>4</v>
      </c>
      <c r="G13" s="462" t="str">
        <f>+B9</f>
        <v>Hönnige, Norman</v>
      </c>
      <c r="H13" s="463">
        <v>3</v>
      </c>
      <c r="I13" s="64" t="s">
        <v>2</v>
      </c>
      <c r="J13" s="464">
        <v>0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Mesaros, Marco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Hönnige, Norman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Adelsberger, Christopher</v>
      </c>
      <c r="F14" s="480" t="s">
        <v>4</v>
      </c>
      <c r="G14" s="413" t="str">
        <f>+B8</f>
        <v>Scheid, Felix</v>
      </c>
      <c r="H14" s="463">
        <v>3</v>
      </c>
      <c r="I14" s="64" t="s">
        <v>2</v>
      </c>
      <c r="J14" s="464">
        <v>0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Adelsberger, Christopher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Rex, Frederik</v>
      </c>
      <c r="Y14" s="78"/>
      <c r="Z14" s="486"/>
      <c r="AA14" s="412"/>
      <c r="AB14" s="412"/>
      <c r="AC14" s="412"/>
      <c r="AD14" s="412"/>
      <c r="AE14" s="412"/>
      <c r="AF14" s="487">
        <v>3</v>
      </c>
      <c r="AG14" s="488" t="s">
        <v>2</v>
      </c>
      <c r="AH14" s="489">
        <v>0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Mesaros, Marco</v>
      </c>
      <c r="F15" s="494" t="s">
        <v>4</v>
      </c>
      <c r="G15" s="495" t="str">
        <f>+B7</f>
        <v>Rex, Frederik</v>
      </c>
      <c r="H15" s="496">
        <v>3</v>
      </c>
      <c r="I15" s="58" t="s">
        <v>2</v>
      </c>
      <c r="J15" s="497">
        <v>2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Saupp, Tim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Scheid, Felix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2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Scheid, Felix</v>
      </c>
      <c r="F18" s="471" t="s">
        <v>4</v>
      </c>
      <c r="G18" s="460" t="str">
        <f>+B9</f>
        <v>Hönnige, Norman</v>
      </c>
      <c r="H18" s="474">
        <v>3</v>
      </c>
      <c r="I18" s="64" t="s">
        <v>2</v>
      </c>
      <c r="J18" s="512">
        <v>2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Adelsberger, Christopher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Hönnige, Norman</v>
      </c>
      <c r="Y18" s="304"/>
      <c r="Z18" s="112"/>
      <c r="AA18" s="112"/>
      <c r="AB18" s="112"/>
      <c r="AC18" s="112"/>
      <c r="AD18" s="112"/>
      <c r="AE18" s="112"/>
      <c r="AF18" s="518">
        <v>3</v>
      </c>
      <c r="AG18" s="9" t="s">
        <v>2</v>
      </c>
      <c r="AH18" s="489">
        <v>0</v>
      </c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Saupp, Tim</v>
      </c>
      <c r="F19" s="484" t="s">
        <v>4</v>
      </c>
      <c r="G19" s="412" t="str">
        <f>+B7</f>
        <v>Rex, Frederik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Saupp, Tim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Mesaros, Marco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Adelsberger, Christopher</v>
      </c>
      <c r="F20" s="89" t="s">
        <v>4</v>
      </c>
      <c r="G20" s="493" t="str">
        <f>+B6</f>
        <v>Mesaros, Marco</v>
      </c>
      <c r="H20" s="527">
        <v>3</v>
      </c>
      <c r="I20" s="528" t="s">
        <v>2</v>
      </c>
      <c r="J20" s="529">
        <v>0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Rex, Frederik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Scheid, Felix</v>
      </c>
      <c r="Y20" s="88"/>
      <c r="Z20" s="61"/>
      <c r="AA20" s="493"/>
      <c r="AB20" s="493"/>
      <c r="AC20" s="493"/>
      <c r="AD20" s="493"/>
      <c r="AE20" s="493"/>
      <c r="AF20" s="527">
        <v>0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Rex, Frederik</v>
      </c>
      <c r="F23" s="461" t="s">
        <v>4</v>
      </c>
      <c r="G23" s="462" t="str">
        <f>+B9</f>
        <v>Hönnige, Norman</v>
      </c>
      <c r="H23" s="463">
        <v>0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Mesaros, Marco</v>
      </c>
      <c r="F24" s="480" t="s">
        <v>4</v>
      </c>
      <c r="G24" s="413" t="str">
        <f>+B8</f>
        <v>Scheid, Felix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Saupp, Tim</v>
      </c>
      <c r="F25" s="533" t="s">
        <v>4</v>
      </c>
      <c r="G25" s="502" t="str">
        <f>+B5</f>
        <v>Adelsberger, Christopher</v>
      </c>
      <c r="H25" s="527">
        <v>3</v>
      </c>
      <c r="I25" s="67" t="s">
        <v>2</v>
      </c>
      <c r="J25" s="529">
        <v>1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$B$4</f>
        <v>Saupp, Tim</v>
      </c>
      <c r="C32" s="131"/>
      <c r="D32" s="131"/>
      <c r="E32" s="131"/>
      <c r="F32" s="131"/>
      <c r="G32" s="290" t="str">
        <f>$G$4</f>
        <v>VfL Obereisesheim</v>
      </c>
      <c r="H32" s="131"/>
      <c r="I32" s="131"/>
      <c r="J32" s="131"/>
      <c r="K32" s="131"/>
      <c r="L32" s="131"/>
      <c r="M32" s="131"/>
      <c r="N32" s="131"/>
      <c r="O32" s="548"/>
      <c r="P32" s="549">
        <f>$Z$4</f>
        <v>5</v>
      </c>
      <c r="Q32" s="550" t="s">
        <v>2</v>
      </c>
      <c r="R32" s="549">
        <f>$AB$4</f>
        <v>0</v>
      </c>
      <c r="S32" s="551"/>
      <c r="T32" s="552">
        <f>$AC$4</f>
        <v>15</v>
      </c>
      <c r="U32" s="553"/>
      <c r="V32" s="550" t="s">
        <v>2</v>
      </c>
      <c r="W32" s="554">
        <f>$AE$4</f>
        <v>3</v>
      </c>
      <c r="X32" s="555"/>
      <c r="Y32" s="131"/>
      <c r="Z32" s="556">
        <f aca="true" t="shared" si="2" ref="Z32:Z37">SUM(T32-W32)</f>
        <v>12</v>
      </c>
      <c r="AA32" s="557"/>
      <c r="AB32" s="558"/>
      <c r="AC32" s="559">
        <v>1</v>
      </c>
      <c r="AD32" s="446"/>
    </row>
    <row r="33" spans="2:30" ht="15.75">
      <c r="B33" s="560" t="str">
        <f>$B$5</f>
        <v>Adelsberger, Christopher</v>
      </c>
      <c r="C33" s="78"/>
      <c r="D33" s="78"/>
      <c r="E33" s="78"/>
      <c r="F33" s="78"/>
      <c r="G33" s="275" t="str">
        <f>$G$5</f>
        <v>TV Lauffen</v>
      </c>
      <c r="H33" s="78"/>
      <c r="I33" s="78"/>
      <c r="J33" s="78"/>
      <c r="K33" s="78"/>
      <c r="L33" s="78"/>
      <c r="M33" s="78"/>
      <c r="N33" s="78"/>
      <c r="O33" s="561"/>
      <c r="P33" s="562">
        <f>$Z$5</f>
        <v>4</v>
      </c>
      <c r="Q33" s="563" t="s">
        <v>2</v>
      </c>
      <c r="R33" s="562">
        <f>$AB$5</f>
        <v>1</v>
      </c>
      <c r="S33" s="564"/>
      <c r="T33" s="565">
        <f>$AC$5</f>
        <v>13</v>
      </c>
      <c r="U33" s="566"/>
      <c r="V33" s="563" t="s">
        <v>2</v>
      </c>
      <c r="W33" s="567">
        <f>$AE$5</f>
        <v>3</v>
      </c>
      <c r="X33" s="568"/>
      <c r="Y33" s="78"/>
      <c r="Z33" s="569">
        <f t="shared" si="2"/>
        <v>10</v>
      </c>
      <c r="AA33" s="570"/>
      <c r="AB33" s="558"/>
      <c r="AC33" s="559">
        <v>2</v>
      </c>
      <c r="AD33" s="446"/>
    </row>
    <row r="34" spans="2:30" ht="15.75">
      <c r="B34" s="547" t="str">
        <f>$B$8</f>
        <v>Scheid, Felix</v>
      </c>
      <c r="C34" s="131"/>
      <c r="D34" s="131"/>
      <c r="E34" s="288"/>
      <c r="F34" s="131"/>
      <c r="G34" s="290" t="str">
        <f>$G$8</f>
        <v>SV Sülzbach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3</v>
      </c>
      <c r="Q34" s="550" t="s">
        <v>2</v>
      </c>
      <c r="R34" s="549">
        <f>$AB$8</f>
        <v>2</v>
      </c>
      <c r="S34" s="551"/>
      <c r="T34" s="552">
        <f>$AC$8</f>
        <v>11</v>
      </c>
      <c r="U34" s="553"/>
      <c r="V34" s="550" t="s">
        <v>2</v>
      </c>
      <c r="W34" s="554">
        <f>$AE$8</f>
        <v>8</v>
      </c>
      <c r="X34" s="555"/>
      <c r="Y34" s="131"/>
      <c r="Z34" s="556">
        <f t="shared" si="2"/>
        <v>3</v>
      </c>
      <c r="AA34" s="557"/>
      <c r="AB34" s="558"/>
      <c r="AC34" s="559">
        <v>3</v>
      </c>
      <c r="AD34" s="446"/>
    </row>
    <row r="35" spans="2:30" ht="15.75">
      <c r="B35" s="547" t="str">
        <f>$B$9</f>
        <v>Hönnige, Norman</v>
      </c>
      <c r="C35" s="131"/>
      <c r="D35" s="131"/>
      <c r="E35" s="131"/>
      <c r="F35" s="131"/>
      <c r="G35" s="290" t="str">
        <f>$G$9</f>
        <v>TSV Stetten</v>
      </c>
      <c r="H35" s="131"/>
      <c r="I35" s="131"/>
      <c r="J35" s="131"/>
      <c r="K35" s="131"/>
      <c r="L35" s="131"/>
      <c r="M35" s="131"/>
      <c r="N35" s="131"/>
      <c r="O35" s="548"/>
      <c r="P35" s="549">
        <f>$Z$9</f>
        <v>2</v>
      </c>
      <c r="Q35" s="550" t="s">
        <v>2</v>
      </c>
      <c r="R35" s="549">
        <f>$AB$9</f>
        <v>3</v>
      </c>
      <c r="S35" s="551"/>
      <c r="T35" s="552">
        <f>$AC$9</f>
        <v>8</v>
      </c>
      <c r="U35" s="553"/>
      <c r="V35" s="550" t="s">
        <v>2</v>
      </c>
      <c r="W35" s="554">
        <f>$AE$9</f>
        <v>9</v>
      </c>
      <c r="X35" s="555"/>
      <c r="Y35" s="131"/>
      <c r="Z35" s="556">
        <f t="shared" si="2"/>
        <v>-1</v>
      </c>
      <c r="AA35" s="557"/>
      <c r="AB35" s="558"/>
      <c r="AC35" s="559">
        <v>4</v>
      </c>
      <c r="AD35" s="446"/>
    </row>
    <row r="36" spans="2:30" ht="15.75">
      <c r="B36" s="547" t="str">
        <f>$B$6</f>
        <v>Mesaros, Marco</v>
      </c>
      <c r="C36" s="131"/>
      <c r="D36" s="131"/>
      <c r="E36" s="131"/>
      <c r="F36" s="131"/>
      <c r="G36" s="290" t="str">
        <f>$G$6</f>
        <v>TSG Heilbronn</v>
      </c>
      <c r="H36" s="131"/>
      <c r="I36" s="131"/>
      <c r="J36" s="131"/>
      <c r="K36" s="131"/>
      <c r="L36" s="131"/>
      <c r="M36" s="131"/>
      <c r="N36" s="131"/>
      <c r="O36" s="548"/>
      <c r="P36" s="549">
        <f>$Z$6</f>
        <v>1</v>
      </c>
      <c r="Q36" s="550" t="s">
        <v>2</v>
      </c>
      <c r="R36" s="549">
        <f>$AB$6</f>
        <v>4</v>
      </c>
      <c r="S36" s="551"/>
      <c r="T36" s="552">
        <f>$AC$6</f>
        <v>3</v>
      </c>
      <c r="U36" s="553"/>
      <c r="V36" s="550" t="s">
        <v>2</v>
      </c>
      <c r="W36" s="554">
        <f>$AE$6</f>
        <v>14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 t="str">
        <f>$B$7</f>
        <v>Rex, Frederik</v>
      </c>
      <c r="C37" s="88"/>
      <c r="D37" s="88"/>
      <c r="E37" s="88"/>
      <c r="F37" s="88"/>
      <c r="G37" s="271" t="str">
        <f>$G$7</f>
        <v>SV Frauenzimmern</v>
      </c>
      <c r="H37" s="88"/>
      <c r="I37" s="88"/>
      <c r="J37" s="88"/>
      <c r="K37" s="88"/>
      <c r="L37" s="88"/>
      <c r="M37" s="88"/>
      <c r="N37" s="88"/>
      <c r="O37" s="81"/>
      <c r="P37" s="572">
        <f>$Z$7</f>
        <v>0</v>
      </c>
      <c r="Q37" s="573" t="s">
        <v>2</v>
      </c>
      <c r="R37" s="572">
        <f>$AB$7</f>
        <v>5</v>
      </c>
      <c r="S37" s="574"/>
      <c r="T37" s="575">
        <f>$AC$7</f>
        <v>2</v>
      </c>
      <c r="U37" s="576"/>
      <c r="V37" s="573" t="s">
        <v>2</v>
      </c>
      <c r="W37" s="577">
        <f>$AE$7</f>
        <v>15</v>
      </c>
      <c r="X37" s="578"/>
      <c r="Y37" s="88"/>
      <c r="Z37" s="579">
        <f t="shared" si="2"/>
        <v>-13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15</v>
      </c>
      <c r="P38" s="583"/>
      <c r="Q38" s="584" t="s">
        <v>2</v>
      </c>
      <c r="R38" s="585">
        <f>SUM(R32:R37)</f>
        <v>15</v>
      </c>
      <c r="S38" s="586"/>
      <c r="T38" s="582">
        <f>SUM(T32:T37)</f>
        <v>52</v>
      </c>
      <c r="U38" s="585"/>
      <c r="V38" s="573" t="s">
        <v>2</v>
      </c>
      <c r="W38" s="585">
        <f>SUM(W32:W37)</f>
        <v>52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34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229</v>
      </c>
      <c r="C4" s="399"/>
      <c r="D4" s="399"/>
      <c r="E4" s="400"/>
      <c r="F4" s="401"/>
      <c r="G4" s="402" t="s">
        <v>83</v>
      </c>
      <c r="H4" s="403"/>
      <c r="I4" s="404"/>
      <c r="J4" s="405"/>
      <c r="K4" s="406">
        <f>+H25</f>
        <v>0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0</v>
      </c>
      <c r="Q4" s="406">
        <f>+H19</f>
        <v>3</v>
      </c>
      <c r="R4" s="407" t="s">
        <v>2</v>
      </c>
      <c r="S4" s="409">
        <f>+J19</f>
        <v>0</v>
      </c>
      <c r="T4" s="406">
        <f>+AF15</f>
        <v>3</v>
      </c>
      <c r="U4" s="407" t="s">
        <v>2</v>
      </c>
      <c r="V4" s="409">
        <f>+AH15</f>
        <v>1</v>
      </c>
      <c r="W4" s="406">
        <f>+H13</f>
        <v>0</v>
      </c>
      <c r="X4" s="407" t="s">
        <v>2</v>
      </c>
      <c r="Y4" s="409">
        <f>+J13</f>
        <v>3</v>
      </c>
      <c r="Z4" s="410">
        <f aca="true" t="shared" si="0" ref="Z4:Z9">IF(H4&gt;2,1)+IF(K4&gt;2,1)+IF(N4&gt;2,1)+IF(Q4&gt;2,1)+IF(T4&gt;2,1)+IF(W4&gt;2,1)</f>
        <v>3</v>
      </c>
      <c r="AA4" s="407" t="s">
        <v>2</v>
      </c>
      <c r="AB4" s="408">
        <f aca="true" t="shared" si="1" ref="AB4:AB9">IF(J4&gt;2,1)+IF(M4&gt;2,1)+IF(P4&gt;2,1)+IF(S4&gt;2,1)+IF(V4&gt;2,1)+IF(Y4&gt;2,1)</f>
        <v>1</v>
      </c>
      <c r="AC4" s="409">
        <f>SUM(H4,K4,N4,Q4,T4,W4)</f>
        <v>9</v>
      </c>
      <c r="AD4" s="407" t="s">
        <v>2</v>
      </c>
      <c r="AE4" s="409">
        <f>SUM(J4,M4,P4,S4,V4,Y4)</f>
        <v>4</v>
      </c>
      <c r="AF4" s="622"/>
      <c r="AG4" s="591"/>
      <c r="AH4" s="592"/>
    </row>
    <row r="5" spans="1:34" ht="15.75">
      <c r="A5" s="397">
        <v>2</v>
      </c>
      <c r="B5" s="398" t="s">
        <v>284</v>
      </c>
      <c r="C5" s="399"/>
      <c r="D5" s="399"/>
      <c r="E5" s="411"/>
      <c r="F5" s="401"/>
      <c r="G5" s="402" t="s">
        <v>284</v>
      </c>
      <c r="H5" s="412">
        <f>+M4</f>
        <v>0</v>
      </c>
      <c r="I5" s="407" t="s">
        <v>2</v>
      </c>
      <c r="J5" s="413">
        <f>+K4</f>
        <v>0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0</v>
      </c>
      <c r="Q5" s="406">
        <f>+AF14</f>
        <v>0</v>
      </c>
      <c r="R5" s="407" t="s">
        <v>2</v>
      </c>
      <c r="S5" s="409">
        <f>+AH14</f>
        <v>0</v>
      </c>
      <c r="T5" s="406">
        <f>+H14</f>
        <v>0</v>
      </c>
      <c r="U5" s="407" t="s">
        <v>2</v>
      </c>
      <c r="V5" s="409">
        <f>+J14</f>
        <v>0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0</v>
      </c>
      <c r="AA5" s="407" t="s">
        <v>2</v>
      </c>
      <c r="AB5" s="408">
        <f t="shared" si="1"/>
        <v>0</v>
      </c>
      <c r="AC5" s="409">
        <f>SUM(H14,J25,AF18,H20,AF14)</f>
        <v>0</v>
      </c>
      <c r="AD5" s="407" t="s">
        <v>2</v>
      </c>
      <c r="AE5" s="409">
        <f>SUM(J14,H25,AH18,J20,AH14)</f>
        <v>0</v>
      </c>
      <c r="AF5" s="622"/>
      <c r="AG5" s="591"/>
      <c r="AH5" s="592"/>
    </row>
    <row r="6" spans="1:34" ht="15.75">
      <c r="A6" s="397">
        <v>3</v>
      </c>
      <c r="B6" s="398" t="s">
        <v>230</v>
      </c>
      <c r="C6" s="399"/>
      <c r="D6" s="399"/>
      <c r="E6" s="411"/>
      <c r="F6" s="401"/>
      <c r="G6" s="402" t="s">
        <v>98</v>
      </c>
      <c r="H6" s="412">
        <f>+P4</f>
        <v>0</v>
      </c>
      <c r="I6" s="407" t="s">
        <v>2</v>
      </c>
      <c r="J6" s="413">
        <f>+N4</f>
        <v>3</v>
      </c>
      <c r="K6" s="412">
        <f>+P5</f>
        <v>0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0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3</v>
      </c>
      <c r="Z6" s="410">
        <f t="shared" si="0"/>
        <v>0</v>
      </c>
      <c r="AA6" s="407" t="s">
        <v>2</v>
      </c>
      <c r="AB6" s="408">
        <f t="shared" si="1"/>
        <v>4</v>
      </c>
      <c r="AC6" s="409">
        <f>SUM(H15,H24,AH19,J20,AF13)</f>
        <v>0</v>
      </c>
      <c r="AD6" s="407" t="s">
        <v>2</v>
      </c>
      <c r="AE6" s="409">
        <f>SUM(J15,J24,AF19,H20,AH13)</f>
        <v>12</v>
      </c>
      <c r="AF6" s="622"/>
      <c r="AG6" s="591"/>
      <c r="AH6" s="592"/>
    </row>
    <row r="7" spans="1:34" ht="15.75">
      <c r="A7" s="397">
        <v>4</v>
      </c>
      <c r="B7" s="398" t="s">
        <v>231</v>
      </c>
      <c r="C7" s="399"/>
      <c r="D7" s="399"/>
      <c r="E7" s="411"/>
      <c r="F7" s="401"/>
      <c r="G7" s="402" t="s">
        <v>104</v>
      </c>
      <c r="H7" s="412">
        <f>+S4</f>
        <v>0</v>
      </c>
      <c r="I7" s="407" t="s">
        <v>2</v>
      </c>
      <c r="J7" s="413">
        <f>+Q4</f>
        <v>3</v>
      </c>
      <c r="K7" s="412">
        <f>+S5</f>
        <v>0</v>
      </c>
      <c r="L7" s="399" t="s">
        <v>2</v>
      </c>
      <c r="M7" s="413">
        <f>+Q5</f>
        <v>0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1</v>
      </c>
      <c r="U7" s="419" t="s">
        <v>2</v>
      </c>
      <c r="V7" s="409">
        <f>+AH20</f>
        <v>3</v>
      </c>
      <c r="W7" s="406">
        <f>+H23</f>
        <v>0</v>
      </c>
      <c r="X7" s="407" t="s">
        <v>2</v>
      </c>
      <c r="Y7" s="409">
        <f>+J23</f>
        <v>3</v>
      </c>
      <c r="Z7" s="410">
        <f t="shared" si="0"/>
        <v>1</v>
      </c>
      <c r="AA7" s="407" t="s">
        <v>2</v>
      </c>
      <c r="AB7" s="408">
        <f t="shared" si="1"/>
        <v>3</v>
      </c>
      <c r="AC7" s="409">
        <f>SUM(J15,H23,AF20,J19,AH14)</f>
        <v>4</v>
      </c>
      <c r="AD7" s="407" t="s">
        <v>2</v>
      </c>
      <c r="AE7" s="409">
        <f>SUM(H15,J23,AH20,H19,AF14)</f>
        <v>9</v>
      </c>
      <c r="AF7" s="622"/>
      <c r="AG7" s="591"/>
      <c r="AH7" s="592"/>
    </row>
    <row r="8" spans="1:34" ht="15.75">
      <c r="A8" s="420">
        <v>5</v>
      </c>
      <c r="B8" s="421" t="s">
        <v>232</v>
      </c>
      <c r="C8" s="384"/>
      <c r="D8" s="3"/>
      <c r="E8" s="411"/>
      <c r="F8" s="422"/>
      <c r="G8" s="423" t="s">
        <v>198</v>
      </c>
      <c r="H8" s="384">
        <f>+V4</f>
        <v>1</v>
      </c>
      <c r="I8" s="407" t="s">
        <v>2</v>
      </c>
      <c r="J8" s="424">
        <f>+T4</f>
        <v>3</v>
      </c>
      <c r="K8" s="384">
        <f>+V5</f>
        <v>0</v>
      </c>
      <c r="L8" s="399" t="s">
        <v>2</v>
      </c>
      <c r="M8" s="424">
        <f>+T5</f>
        <v>0</v>
      </c>
      <c r="N8" s="384">
        <f>+V6</f>
        <v>3</v>
      </c>
      <c r="O8" s="407" t="s">
        <v>2</v>
      </c>
      <c r="P8" s="424">
        <f>+T6</f>
        <v>0</v>
      </c>
      <c r="Q8" s="384">
        <f>+V7</f>
        <v>3</v>
      </c>
      <c r="R8" s="425" t="s">
        <v>2</v>
      </c>
      <c r="S8" s="384">
        <f>+T7</f>
        <v>1</v>
      </c>
      <c r="T8" s="426"/>
      <c r="U8" s="427"/>
      <c r="V8" s="427"/>
      <c r="W8" s="406">
        <f>+H18</f>
        <v>1</v>
      </c>
      <c r="X8" s="407" t="s">
        <v>2</v>
      </c>
      <c r="Y8" s="428">
        <f>+J18</f>
        <v>3</v>
      </c>
      <c r="Z8" s="410">
        <f t="shared" si="0"/>
        <v>2</v>
      </c>
      <c r="AA8" s="407" t="s">
        <v>2</v>
      </c>
      <c r="AB8" s="408">
        <f t="shared" si="1"/>
        <v>2</v>
      </c>
      <c r="AC8" s="409">
        <f>SUM(J14,J24,AH20,H18,AH15)</f>
        <v>8</v>
      </c>
      <c r="AD8" s="407" t="s">
        <v>2</v>
      </c>
      <c r="AE8" s="408">
        <f>SUM(H14,H24,AF20,J18,AF15)</f>
        <v>7</v>
      </c>
      <c r="AF8" s="622"/>
      <c r="AG8" s="591"/>
      <c r="AH8" s="592"/>
    </row>
    <row r="9" spans="1:34" ht="15.75" customHeight="1" thickBot="1">
      <c r="A9" s="429">
        <v>6</v>
      </c>
      <c r="B9" s="430" t="s">
        <v>243</v>
      </c>
      <c r="C9" s="431"/>
      <c r="D9" s="431"/>
      <c r="E9" s="432"/>
      <c r="F9" s="433"/>
      <c r="G9" s="434" t="s">
        <v>77</v>
      </c>
      <c r="H9" s="435">
        <f>+Y4</f>
        <v>3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3</v>
      </c>
      <c r="O9" s="436" t="s">
        <v>2</v>
      </c>
      <c r="P9" s="438">
        <f>+W6</f>
        <v>0</v>
      </c>
      <c r="Q9" s="439">
        <f>+Y7</f>
        <v>3</v>
      </c>
      <c r="R9" s="436" t="s">
        <v>2</v>
      </c>
      <c r="S9" s="440">
        <f>+W7</f>
        <v>0</v>
      </c>
      <c r="T9" s="439">
        <f>+Y8</f>
        <v>3</v>
      </c>
      <c r="U9" s="436" t="s">
        <v>2</v>
      </c>
      <c r="V9" s="438">
        <f>+W8</f>
        <v>1</v>
      </c>
      <c r="W9" s="441"/>
      <c r="X9" s="442"/>
      <c r="Y9" s="443"/>
      <c r="Z9" s="444">
        <f t="shared" si="0"/>
        <v>4</v>
      </c>
      <c r="AA9" s="436" t="s">
        <v>2</v>
      </c>
      <c r="AB9" s="438">
        <f t="shared" si="1"/>
        <v>0</v>
      </c>
      <c r="AC9" s="440">
        <f>SUM(J13,J23,AH18,J18,AH13)</f>
        <v>12</v>
      </c>
      <c r="AD9" s="436" t="s">
        <v>2</v>
      </c>
      <c r="AE9" s="440">
        <f>SUM(H13,H23,AF18,H18,AF13)</f>
        <v>1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33</v>
      </c>
      <c r="AD10" s="445"/>
      <c r="AE10" s="445">
        <f>SUM(AE4:AE9)</f>
        <v>33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Lenz, Timo</v>
      </c>
      <c r="F13" s="461" t="s">
        <v>4</v>
      </c>
      <c r="G13" s="462" t="str">
        <f>+B9</f>
        <v>Hadlaczky, Stefan</v>
      </c>
      <c r="H13" s="463">
        <v>0</v>
      </c>
      <c r="I13" s="64" t="s">
        <v>2</v>
      </c>
      <c r="J13" s="464">
        <v>3</v>
      </c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Imreoglu, Ibrahim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Hadlaczky, Stefan</v>
      </c>
      <c r="Y13" s="465"/>
      <c r="Z13" s="473"/>
      <c r="AA13" s="460"/>
      <c r="AB13" s="460"/>
      <c r="AC13" s="460"/>
      <c r="AD13" s="460"/>
      <c r="AE13" s="460"/>
      <c r="AF13" s="474">
        <v>0</v>
      </c>
      <c r="AG13" s="475" t="s">
        <v>2</v>
      </c>
      <c r="AH13" s="464">
        <v>3</v>
      </c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 </v>
      </c>
      <c r="F14" s="480" t="s">
        <v>4</v>
      </c>
      <c r="G14" s="413" t="str">
        <f>+B8</f>
        <v>Baumann, Rick</v>
      </c>
      <c r="H14" s="463"/>
      <c r="I14" s="64" t="s">
        <v>2</v>
      </c>
      <c r="J14" s="464"/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 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Lachmann, Max</v>
      </c>
      <c r="Y14" s="78"/>
      <c r="Z14" s="486"/>
      <c r="AA14" s="412"/>
      <c r="AB14" s="412"/>
      <c r="AC14" s="412"/>
      <c r="AD14" s="412"/>
      <c r="AE14" s="412"/>
      <c r="AF14" s="487"/>
      <c r="AG14" s="488" t="s">
        <v>2</v>
      </c>
      <c r="AH14" s="489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Imreoglu, Ibrahim</v>
      </c>
      <c r="F15" s="494" t="s">
        <v>4</v>
      </c>
      <c r="G15" s="495" t="str">
        <f>+B7</f>
        <v>Lachmann, Max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Lenz, Timo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Baumann, Rick</v>
      </c>
      <c r="Y15" s="502"/>
      <c r="Z15" s="502"/>
      <c r="AA15" s="502"/>
      <c r="AB15" s="502"/>
      <c r="AC15" s="502"/>
      <c r="AD15" s="502"/>
      <c r="AE15" s="504"/>
      <c r="AF15" s="496">
        <v>3</v>
      </c>
      <c r="AG15" s="58" t="s">
        <v>2</v>
      </c>
      <c r="AH15" s="497">
        <v>1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Baumann, Rick</v>
      </c>
      <c r="F18" s="471" t="s">
        <v>4</v>
      </c>
      <c r="G18" s="460" t="str">
        <f>+B9</f>
        <v>Hadlaczky, Stefan</v>
      </c>
      <c r="H18" s="474">
        <v>1</v>
      </c>
      <c r="I18" s="64" t="s">
        <v>2</v>
      </c>
      <c r="J18" s="512">
        <v>3</v>
      </c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 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Hadlaczky, Stefan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Lenz, Timo</v>
      </c>
      <c r="F19" s="484" t="s">
        <v>4</v>
      </c>
      <c r="G19" s="412" t="str">
        <f>+B7</f>
        <v>Lachmann, Max</v>
      </c>
      <c r="H19" s="474">
        <v>3</v>
      </c>
      <c r="I19" s="475" t="s">
        <v>2</v>
      </c>
      <c r="J19" s="464">
        <v>0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Lenz, Timo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Imreoglu, Ibrahim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0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 </v>
      </c>
      <c r="F20" s="89" t="s">
        <v>4</v>
      </c>
      <c r="G20" s="493" t="str">
        <f>+B6</f>
        <v>Imreoglu, Ibrahim</v>
      </c>
      <c r="H20" s="527"/>
      <c r="I20" s="528" t="s">
        <v>2</v>
      </c>
      <c r="J20" s="529"/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Lachmann, Max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Baumann, Rick</v>
      </c>
      <c r="Y20" s="88"/>
      <c r="Z20" s="61"/>
      <c r="AA20" s="493"/>
      <c r="AB20" s="493"/>
      <c r="AC20" s="493"/>
      <c r="AD20" s="493"/>
      <c r="AE20" s="493"/>
      <c r="AF20" s="527">
        <v>1</v>
      </c>
      <c r="AG20" s="67" t="s">
        <v>2</v>
      </c>
      <c r="AH20" s="529">
        <v>3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Lachmann, Max</v>
      </c>
      <c r="F23" s="461" t="s">
        <v>4</v>
      </c>
      <c r="G23" s="462" t="str">
        <f>+B9</f>
        <v>Hadlaczky, Stefan</v>
      </c>
      <c r="H23" s="463">
        <v>0</v>
      </c>
      <c r="I23" s="64" t="s">
        <v>2</v>
      </c>
      <c r="J23" s="464">
        <v>3</v>
      </c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Imreoglu, Ibrahim</v>
      </c>
      <c r="F24" s="480" t="s">
        <v>4</v>
      </c>
      <c r="G24" s="413" t="str">
        <f>+B8</f>
        <v>Baumann, Rick</v>
      </c>
      <c r="H24" s="463">
        <v>0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Lenz, Timo</v>
      </c>
      <c r="F25" s="533" t="s">
        <v>4</v>
      </c>
      <c r="G25" s="502" t="str">
        <f>+B5</f>
        <v> </v>
      </c>
      <c r="H25" s="527"/>
      <c r="I25" s="67" t="s">
        <v>2</v>
      </c>
      <c r="J25" s="529"/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$B$9</f>
        <v>Hadlaczky, Stefan</v>
      </c>
      <c r="C32" s="131"/>
      <c r="D32" s="131"/>
      <c r="E32" s="131"/>
      <c r="F32" s="131"/>
      <c r="G32" s="290" t="str">
        <f>$G$9</f>
        <v>TSV Untereisesheim</v>
      </c>
      <c r="H32" s="131"/>
      <c r="I32" s="131"/>
      <c r="J32" s="131"/>
      <c r="K32" s="131"/>
      <c r="L32" s="131"/>
      <c r="M32" s="131"/>
      <c r="N32" s="131"/>
      <c r="O32" s="548"/>
      <c r="P32" s="549">
        <f>$Z$9</f>
        <v>4</v>
      </c>
      <c r="Q32" s="550" t="s">
        <v>2</v>
      </c>
      <c r="R32" s="549">
        <f>$AB$9</f>
        <v>0</v>
      </c>
      <c r="S32" s="551"/>
      <c r="T32" s="552">
        <f>$AC$9</f>
        <v>12</v>
      </c>
      <c r="U32" s="553"/>
      <c r="V32" s="550" t="s">
        <v>2</v>
      </c>
      <c r="W32" s="554">
        <f>$AE$9</f>
        <v>1</v>
      </c>
      <c r="X32" s="555"/>
      <c r="Y32" s="131"/>
      <c r="Z32" s="556">
        <f aca="true" t="shared" si="2" ref="Z32:Z37">SUM(T32-W32)</f>
        <v>11</v>
      </c>
      <c r="AA32" s="557"/>
      <c r="AB32" s="558"/>
      <c r="AC32" s="559">
        <v>1</v>
      </c>
      <c r="AD32" s="446"/>
    </row>
    <row r="33" spans="2:30" ht="15.75">
      <c r="B33" s="560" t="str">
        <f>$B$4</f>
        <v>Lenz, Timo</v>
      </c>
      <c r="C33" s="78"/>
      <c r="D33" s="78"/>
      <c r="E33" s="78"/>
      <c r="F33" s="78"/>
      <c r="G33" s="275" t="str">
        <f>$G$4</f>
        <v>SV Neckarsulm</v>
      </c>
      <c r="H33" s="78"/>
      <c r="I33" s="78"/>
      <c r="J33" s="78"/>
      <c r="K33" s="78"/>
      <c r="L33" s="78"/>
      <c r="M33" s="78"/>
      <c r="N33" s="78"/>
      <c r="O33" s="561"/>
      <c r="P33" s="562">
        <f>$Z$4</f>
        <v>3</v>
      </c>
      <c r="Q33" s="563" t="s">
        <v>2</v>
      </c>
      <c r="R33" s="562">
        <f>$AB$4</f>
        <v>1</v>
      </c>
      <c r="S33" s="564"/>
      <c r="T33" s="565">
        <f>$AC$4</f>
        <v>9</v>
      </c>
      <c r="U33" s="566"/>
      <c r="V33" s="563" t="s">
        <v>2</v>
      </c>
      <c r="W33" s="567">
        <f>$AE$4</f>
        <v>4</v>
      </c>
      <c r="X33" s="568"/>
      <c r="Y33" s="78"/>
      <c r="Z33" s="569">
        <f t="shared" si="2"/>
        <v>5</v>
      </c>
      <c r="AA33" s="570"/>
      <c r="AB33" s="558"/>
      <c r="AC33" s="559">
        <v>2</v>
      </c>
      <c r="AD33" s="446"/>
    </row>
    <row r="34" spans="2:30" ht="15.75">
      <c r="B34" s="547" t="str">
        <f>$B$8</f>
        <v>Baumann, Rick</v>
      </c>
      <c r="C34" s="131"/>
      <c r="D34" s="131"/>
      <c r="E34" s="288"/>
      <c r="F34" s="131"/>
      <c r="G34" s="290" t="str">
        <f>$G$8</f>
        <v>TSV Untergruppenbach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2</v>
      </c>
      <c r="Q34" s="550" t="s">
        <v>2</v>
      </c>
      <c r="R34" s="549">
        <f>$AB$8</f>
        <v>2</v>
      </c>
      <c r="S34" s="551"/>
      <c r="T34" s="552">
        <f>$AC$8</f>
        <v>8</v>
      </c>
      <c r="U34" s="553"/>
      <c r="V34" s="550" t="s">
        <v>2</v>
      </c>
      <c r="W34" s="554">
        <f>$AE$8</f>
        <v>7</v>
      </c>
      <c r="X34" s="555"/>
      <c r="Y34" s="131"/>
      <c r="Z34" s="556">
        <f t="shared" si="2"/>
        <v>1</v>
      </c>
      <c r="AA34" s="557"/>
      <c r="AB34" s="558"/>
      <c r="AC34" s="559">
        <v>3</v>
      </c>
      <c r="AD34" s="446"/>
    </row>
    <row r="35" spans="2:30" ht="15.75">
      <c r="B35" s="547" t="str">
        <f>$B$7</f>
        <v>Lachmann, Max</v>
      </c>
      <c r="C35" s="131"/>
      <c r="D35" s="131"/>
      <c r="E35" s="131"/>
      <c r="F35" s="131"/>
      <c r="G35" s="290" t="str">
        <f>$G$7</f>
        <v>TSV Weinsberg</v>
      </c>
      <c r="H35" s="131"/>
      <c r="I35" s="131"/>
      <c r="J35" s="131"/>
      <c r="K35" s="131"/>
      <c r="L35" s="131"/>
      <c r="M35" s="131"/>
      <c r="N35" s="131"/>
      <c r="O35" s="548"/>
      <c r="P35" s="549">
        <f>$Z$7</f>
        <v>1</v>
      </c>
      <c r="Q35" s="550" t="s">
        <v>2</v>
      </c>
      <c r="R35" s="549">
        <f>$AB$7</f>
        <v>3</v>
      </c>
      <c r="S35" s="551"/>
      <c r="T35" s="552">
        <f>$AC$7</f>
        <v>4</v>
      </c>
      <c r="U35" s="553"/>
      <c r="V35" s="550" t="s">
        <v>2</v>
      </c>
      <c r="W35" s="554">
        <f>$AE$7</f>
        <v>9</v>
      </c>
      <c r="X35" s="555"/>
      <c r="Y35" s="131"/>
      <c r="Z35" s="556">
        <f t="shared" si="2"/>
        <v>-5</v>
      </c>
      <c r="AA35" s="557"/>
      <c r="AB35" s="558"/>
      <c r="AC35" s="559">
        <v>4</v>
      </c>
      <c r="AD35" s="446"/>
    </row>
    <row r="36" spans="2:30" ht="15.75">
      <c r="B36" s="547" t="str">
        <f>$B$5</f>
        <v> </v>
      </c>
      <c r="C36" s="131"/>
      <c r="D36" s="131"/>
      <c r="E36" s="131"/>
      <c r="F36" s="131"/>
      <c r="G36" s="290" t="str">
        <f>$G$5</f>
        <v> </v>
      </c>
      <c r="H36" s="131"/>
      <c r="I36" s="131"/>
      <c r="J36" s="131"/>
      <c r="K36" s="131"/>
      <c r="L36" s="131"/>
      <c r="M36" s="131"/>
      <c r="N36" s="131"/>
      <c r="O36" s="548"/>
      <c r="P36" s="549">
        <f>$Z$5</f>
        <v>0</v>
      </c>
      <c r="Q36" s="550" t="s">
        <v>2</v>
      </c>
      <c r="R36" s="549">
        <f>$AB$5</f>
        <v>0</v>
      </c>
      <c r="S36" s="551"/>
      <c r="T36" s="552">
        <f>$AC$5</f>
        <v>0</v>
      </c>
      <c r="U36" s="553"/>
      <c r="V36" s="550" t="s">
        <v>2</v>
      </c>
      <c r="W36" s="554">
        <f>$AE$5</f>
        <v>0</v>
      </c>
      <c r="X36" s="555"/>
      <c r="Y36" s="131"/>
      <c r="Z36" s="556">
        <f t="shared" si="2"/>
        <v>0</v>
      </c>
      <c r="AA36" s="557"/>
      <c r="AB36" s="558"/>
      <c r="AC36" s="559">
        <v>5</v>
      </c>
      <c r="AD36" s="446"/>
    </row>
    <row r="37" spans="2:30" ht="16.5" thickBot="1">
      <c r="B37" s="571" t="str">
        <f>$B$6</f>
        <v>Imreoglu, Ibrahim</v>
      </c>
      <c r="C37" s="88"/>
      <c r="D37" s="88"/>
      <c r="E37" s="88"/>
      <c r="F37" s="88"/>
      <c r="G37" s="271" t="str">
        <f>$G$6</f>
        <v>Friedrichshaller SV</v>
      </c>
      <c r="H37" s="88"/>
      <c r="I37" s="88"/>
      <c r="J37" s="88"/>
      <c r="K37" s="88"/>
      <c r="L37" s="88"/>
      <c r="M37" s="88"/>
      <c r="N37" s="88"/>
      <c r="O37" s="81"/>
      <c r="P37" s="572">
        <f>$Z$6</f>
        <v>0</v>
      </c>
      <c r="Q37" s="573" t="s">
        <v>2</v>
      </c>
      <c r="R37" s="572">
        <f>$AB$6</f>
        <v>4</v>
      </c>
      <c r="S37" s="574"/>
      <c r="T37" s="575">
        <f>$AC$6</f>
        <v>0</v>
      </c>
      <c r="U37" s="576"/>
      <c r="V37" s="573" t="s">
        <v>2</v>
      </c>
      <c r="W37" s="577">
        <f>$AE$6</f>
        <v>12</v>
      </c>
      <c r="X37" s="578"/>
      <c r="Y37" s="88"/>
      <c r="Z37" s="579">
        <f t="shared" si="2"/>
        <v>-12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33</v>
      </c>
      <c r="U38" s="585"/>
      <c r="V38" s="573" t="s">
        <v>2</v>
      </c>
      <c r="W38" s="585">
        <f>SUM(W32:W37)</f>
        <v>33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F33" sqref="AF33"/>
    </sheetView>
  </sheetViews>
  <sheetFormatPr defaultColWidth="11.421875" defaultRowHeight="12.75"/>
  <cols>
    <col min="1" max="1" width="4.7109375" style="382" customWidth="1"/>
    <col min="2" max="4" width="1.8515625" style="382" customWidth="1"/>
    <col min="5" max="5" width="12.7109375" style="382" customWidth="1"/>
    <col min="6" max="6" width="1.7109375" style="382" customWidth="1"/>
    <col min="7" max="7" width="14.7109375" style="382" customWidth="1"/>
    <col min="8" max="8" width="2.00390625" style="382" customWidth="1"/>
    <col min="9" max="9" width="2.00390625" style="304" customWidth="1"/>
    <col min="10" max="10" width="2.00390625" style="382" customWidth="1"/>
    <col min="11" max="11" width="1.8515625" style="382" customWidth="1"/>
    <col min="12" max="12" width="2.00390625" style="382" customWidth="1"/>
    <col min="13" max="13" width="1.8515625" style="382" customWidth="1"/>
    <col min="14" max="24" width="2.00390625" style="382" customWidth="1"/>
    <col min="25" max="25" width="1.8515625" style="382" customWidth="1"/>
    <col min="26" max="26" width="3.00390625" style="382" customWidth="1"/>
    <col min="27" max="27" width="1.8515625" style="382" customWidth="1"/>
    <col min="28" max="28" width="2.7109375" style="382" customWidth="1"/>
    <col min="29" max="29" width="3.28125" style="382" customWidth="1"/>
    <col min="30" max="30" width="1.8515625" style="382" customWidth="1"/>
    <col min="31" max="31" width="3.28125" style="382" customWidth="1"/>
    <col min="32" max="32" width="1.8515625" style="382" customWidth="1"/>
    <col min="33" max="33" width="3.28125" style="382" customWidth="1"/>
    <col min="34" max="34" width="1.8515625" style="382" customWidth="1"/>
    <col min="35" max="36" width="10.7109375" style="382" customWidth="1"/>
    <col min="37" max="38" width="11.421875" style="382" customWidth="1"/>
    <col min="39" max="39" width="6.8515625" style="382" customWidth="1"/>
    <col min="40" max="41" width="10.7109375" style="382" customWidth="1"/>
    <col min="42" max="47" width="11.421875" style="382" customWidth="1"/>
    <col min="48" max="48" width="6.8515625" style="382" customWidth="1"/>
    <col min="49" max="56" width="11.421875" style="382" customWidth="1"/>
    <col min="57" max="57" width="6.8515625" style="382" customWidth="1"/>
    <col min="58" max="65" width="11.421875" style="382" customWidth="1"/>
    <col min="66" max="66" width="6.8515625" style="382" customWidth="1"/>
    <col min="67" max="74" width="11.421875" style="382" customWidth="1"/>
    <col min="75" max="75" width="6.8515625" style="382" customWidth="1"/>
    <col min="76" max="16384" width="11.421875" style="382" customWidth="1"/>
  </cols>
  <sheetData>
    <row r="1" spans="1:33" ht="15.75" customHeight="1">
      <c r="A1" s="1" t="s">
        <v>5</v>
      </c>
      <c r="B1" s="1"/>
      <c r="C1" s="1"/>
      <c r="D1" s="1"/>
      <c r="E1" s="1"/>
      <c r="F1" s="1"/>
      <c r="G1" s="377" t="s">
        <v>28</v>
      </c>
      <c r="H1" s="378"/>
      <c r="I1" s="379"/>
      <c r="J1" s="378"/>
      <c r="K1" s="378"/>
      <c r="L1" s="378"/>
      <c r="M1" s="378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1" t="s">
        <v>35</v>
      </c>
      <c r="Z1" s="380"/>
      <c r="AA1" s="380"/>
      <c r="AB1" s="380"/>
      <c r="AC1" s="380"/>
      <c r="AD1" s="380"/>
      <c r="AE1" s="380"/>
      <c r="AF1" s="380"/>
      <c r="AG1" s="380"/>
    </row>
    <row r="2" spans="1:34" ht="16.5" thickBot="1">
      <c r="A2" s="383"/>
      <c r="B2" s="384"/>
      <c r="C2" s="384"/>
      <c r="D2" s="384"/>
      <c r="E2" s="385"/>
      <c r="F2" s="384"/>
      <c r="G2" s="384"/>
      <c r="H2" s="384"/>
      <c r="I2" s="3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spans="1:34" ht="15.75">
      <c r="A3" s="386" t="s">
        <v>0</v>
      </c>
      <c r="B3" s="387" t="s">
        <v>1</v>
      </c>
      <c r="C3" s="10"/>
      <c r="D3" s="388"/>
      <c r="F3" s="389"/>
      <c r="G3" s="390" t="s">
        <v>17</v>
      </c>
      <c r="H3" s="11"/>
      <c r="I3" s="391">
        <v>1</v>
      </c>
      <c r="J3" s="12"/>
      <c r="K3" s="11"/>
      <c r="L3" s="391">
        <v>2</v>
      </c>
      <c r="M3" s="12"/>
      <c r="N3" s="11"/>
      <c r="O3" s="391">
        <v>3</v>
      </c>
      <c r="P3" s="12"/>
      <c r="Q3" s="308"/>
      <c r="R3" s="391">
        <v>4</v>
      </c>
      <c r="S3" s="391"/>
      <c r="T3" s="392"/>
      <c r="U3" s="391">
        <v>5</v>
      </c>
      <c r="V3" s="12"/>
      <c r="W3" s="308"/>
      <c r="X3" s="391">
        <v>6</v>
      </c>
      <c r="Y3" s="12"/>
      <c r="Z3" s="13"/>
      <c r="AA3" s="13" t="s">
        <v>13</v>
      </c>
      <c r="AB3" s="12"/>
      <c r="AC3" s="12"/>
      <c r="AD3" s="393" t="s">
        <v>14</v>
      </c>
      <c r="AE3" s="308"/>
      <c r="AF3" s="394"/>
      <c r="AG3" s="395" t="s">
        <v>15</v>
      </c>
      <c r="AH3" s="396"/>
    </row>
    <row r="4" spans="1:34" ht="15.75">
      <c r="A4" s="397">
        <v>1</v>
      </c>
      <c r="B4" s="398" t="s">
        <v>233</v>
      </c>
      <c r="C4" s="399"/>
      <c r="D4" s="399"/>
      <c r="E4" s="400"/>
      <c r="F4" s="401"/>
      <c r="G4" s="402" t="s">
        <v>77</v>
      </c>
      <c r="H4" s="403"/>
      <c r="I4" s="404"/>
      <c r="J4" s="405"/>
      <c r="K4" s="406">
        <f>+H25</f>
        <v>3</v>
      </c>
      <c r="L4" s="407" t="s">
        <v>2</v>
      </c>
      <c r="M4" s="408">
        <f>+J25</f>
        <v>0</v>
      </c>
      <c r="N4" s="406">
        <f>+AF19</f>
        <v>3</v>
      </c>
      <c r="O4" s="407" t="s">
        <v>2</v>
      </c>
      <c r="P4" s="408">
        <f>+AH19</f>
        <v>2</v>
      </c>
      <c r="Q4" s="406">
        <f>+H19</f>
        <v>3</v>
      </c>
      <c r="R4" s="407" t="s">
        <v>2</v>
      </c>
      <c r="S4" s="409">
        <f>+J19</f>
        <v>1</v>
      </c>
      <c r="T4" s="406">
        <f>+AF15</f>
        <v>0</v>
      </c>
      <c r="U4" s="407" t="s">
        <v>2</v>
      </c>
      <c r="V4" s="409">
        <f>+AH15</f>
        <v>3</v>
      </c>
      <c r="W4" s="406">
        <f>+H13</f>
        <v>0</v>
      </c>
      <c r="X4" s="407" t="s">
        <v>2</v>
      </c>
      <c r="Y4" s="409">
        <f>+J13</f>
        <v>0</v>
      </c>
      <c r="Z4" s="410">
        <f aca="true" t="shared" si="0" ref="Z4:Z9">IF(H4&gt;2,1)+IF(K4&gt;2,1)+IF(N4&gt;2,1)+IF(Q4&gt;2,1)+IF(T4&gt;2,1)+IF(W4&gt;2,1)</f>
        <v>3</v>
      </c>
      <c r="AA4" s="407" t="s">
        <v>2</v>
      </c>
      <c r="AB4" s="408">
        <f aca="true" t="shared" si="1" ref="AB4:AB9">IF(J4&gt;2,1)+IF(M4&gt;2,1)+IF(P4&gt;2,1)+IF(S4&gt;2,1)+IF(V4&gt;2,1)+IF(Y4&gt;2,1)</f>
        <v>1</v>
      </c>
      <c r="AC4" s="409">
        <f>SUM(H4,K4,N4,Q4,T4,W4)</f>
        <v>9</v>
      </c>
      <c r="AD4" s="407" t="s">
        <v>2</v>
      </c>
      <c r="AE4" s="409">
        <f>SUM(J4,M4,P4,S4,V4,Y4)</f>
        <v>6</v>
      </c>
      <c r="AF4" s="622"/>
      <c r="AG4" s="591"/>
      <c r="AH4" s="592"/>
    </row>
    <row r="5" spans="1:34" ht="15.75">
      <c r="A5" s="397">
        <v>2</v>
      </c>
      <c r="B5" s="398" t="s">
        <v>234</v>
      </c>
      <c r="C5" s="399"/>
      <c r="D5" s="399"/>
      <c r="E5" s="411"/>
      <c r="F5" s="401"/>
      <c r="G5" s="402" t="s">
        <v>81</v>
      </c>
      <c r="H5" s="412">
        <f>+M4</f>
        <v>0</v>
      </c>
      <c r="I5" s="407" t="s">
        <v>2</v>
      </c>
      <c r="J5" s="413">
        <f>+K4</f>
        <v>3</v>
      </c>
      <c r="K5" s="414"/>
      <c r="L5" s="415"/>
      <c r="M5" s="416"/>
      <c r="N5" s="406">
        <f>+H20</f>
        <v>0</v>
      </c>
      <c r="O5" s="407" t="s">
        <v>2</v>
      </c>
      <c r="P5" s="408">
        <f>+J20</f>
        <v>3</v>
      </c>
      <c r="Q5" s="406">
        <f>+AF14</f>
        <v>0</v>
      </c>
      <c r="R5" s="407" t="s">
        <v>2</v>
      </c>
      <c r="S5" s="409">
        <f>+AH14</f>
        <v>3</v>
      </c>
      <c r="T5" s="406">
        <f>+H14</f>
        <v>1</v>
      </c>
      <c r="U5" s="407" t="s">
        <v>2</v>
      </c>
      <c r="V5" s="409">
        <f>+J14</f>
        <v>3</v>
      </c>
      <c r="W5" s="406">
        <f>+AF18</f>
        <v>0</v>
      </c>
      <c r="X5" s="407" t="s">
        <v>2</v>
      </c>
      <c r="Y5" s="409">
        <f>+AH18</f>
        <v>0</v>
      </c>
      <c r="Z5" s="410">
        <f t="shared" si="0"/>
        <v>0</v>
      </c>
      <c r="AA5" s="407" t="s">
        <v>2</v>
      </c>
      <c r="AB5" s="408">
        <f t="shared" si="1"/>
        <v>4</v>
      </c>
      <c r="AC5" s="409">
        <f>SUM(H14,J25,AF18,H20,AF14)</f>
        <v>1</v>
      </c>
      <c r="AD5" s="407" t="s">
        <v>2</v>
      </c>
      <c r="AE5" s="409">
        <f>SUM(J14,H25,AH18,J20,AH14)</f>
        <v>12</v>
      </c>
      <c r="AF5" s="622"/>
      <c r="AG5" s="591"/>
      <c r="AH5" s="592"/>
    </row>
    <row r="6" spans="1:34" ht="15.75">
      <c r="A6" s="397">
        <v>3</v>
      </c>
      <c r="B6" s="398" t="s">
        <v>235</v>
      </c>
      <c r="C6" s="399"/>
      <c r="D6" s="399"/>
      <c r="E6" s="411"/>
      <c r="F6" s="401"/>
      <c r="G6" s="402" t="s">
        <v>71</v>
      </c>
      <c r="H6" s="412">
        <f>+P4</f>
        <v>2</v>
      </c>
      <c r="I6" s="407" t="s">
        <v>2</v>
      </c>
      <c r="J6" s="413">
        <f>+N4</f>
        <v>3</v>
      </c>
      <c r="K6" s="412">
        <f>+P5</f>
        <v>3</v>
      </c>
      <c r="L6" s="399" t="s">
        <v>2</v>
      </c>
      <c r="M6" s="413">
        <f>+N5</f>
        <v>0</v>
      </c>
      <c r="N6" s="414"/>
      <c r="O6" s="404"/>
      <c r="P6" s="417"/>
      <c r="Q6" s="406">
        <f>+H15</f>
        <v>0</v>
      </c>
      <c r="R6" s="407" t="s">
        <v>2</v>
      </c>
      <c r="S6" s="409">
        <f>+J15</f>
        <v>3</v>
      </c>
      <c r="T6" s="406">
        <f>+H24</f>
        <v>2</v>
      </c>
      <c r="U6" s="407" t="s">
        <v>2</v>
      </c>
      <c r="V6" s="408">
        <f>+J24</f>
        <v>3</v>
      </c>
      <c r="W6" s="406">
        <f>+AF13</f>
        <v>0</v>
      </c>
      <c r="X6" s="407" t="s">
        <v>2</v>
      </c>
      <c r="Y6" s="409">
        <f>+AH13</f>
        <v>0</v>
      </c>
      <c r="Z6" s="410">
        <f t="shared" si="0"/>
        <v>1</v>
      </c>
      <c r="AA6" s="407" t="s">
        <v>2</v>
      </c>
      <c r="AB6" s="408">
        <f t="shared" si="1"/>
        <v>3</v>
      </c>
      <c r="AC6" s="409">
        <f>SUM(H15,H24,AH19,J20,AF13)</f>
        <v>7</v>
      </c>
      <c r="AD6" s="407" t="s">
        <v>2</v>
      </c>
      <c r="AE6" s="409">
        <f>SUM(J15,J24,AF19,H20,AH13)</f>
        <v>9</v>
      </c>
      <c r="AF6" s="622"/>
      <c r="AG6" s="591"/>
      <c r="AH6" s="592"/>
    </row>
    <row r="7" spans="1:34" ht="15.75">
      <c r="A7" s="397">
        <v>4</v>
      </c>
      <c r="B7" s="398" t="s">
        <v>236</v>
      </c>
      <c r="C7" s="399"/>
      <c r="D7" s="399"/>
      <c r="E7" s="411"/>
      <c r="F7" s="401"/>
      <c r="G7" s="402" t="s">
        <v>79</v>
      </c>
      <c r="H7" s="412">
        <f>+S4</f>
        <v>1</v>
      </c>
      <c r="I7" s="407" t="s">
        <v>2</v>
      </c>
      <c r="J7" s="413">
        <f>+Q4</f>
        <v>3</v>
      </c>
      <c r="K7" s="412">
        <f>+S5</f>
        <v>3</v>
      </c>
      <c r="L7" s="399" t="s">
        <v>2</v>
      </c>
      <c r="M7" s="413">
        <f>+Q5</f>
        <v>0</v>
      </c>
      <c r="N7" s="412">
        <f>+S6</f>
        <v>3</v>
      </c>
      <c r="O7" s="407" t="s">
        <v>2</v>
      </c>
      <c r="P7" s="408">
        <f>+Q6</f>
        <v>0</v>
      </c>
      <c r="Q7" s="418"/>
      <c r="R7" s="404"/>
      <c r="S7" s="405"/>
      <c r="T7" s="406">
        <f>+AF20</f>
        <v>3</v>
      </c>
      <c r="U7" s="419" t="s">
        <v>2</v>
      </c>
      <c r="V7" s="409">
        <f>+AH20</f>
        <v>0</v>
      </c>
      <c r="W7" s="406">
        <f>+H23</f>
        <v>0</v>
      </c>
      <c r="X7" s="407" t="s">
        <v>2</v>
      </c>
      <c r="Y7" s="409">
        <f>+J23</f>
        <v>0</v>
      </c>
      <c r="Z7" s="410">
        <f t="shared" si="0"/>
        <v>3</v>
      </c>
      <c r="AA7" s="407" t="s">
        <v>2</v>
      </c>
      <c r="AB7" s="408">
        <f t="shared" si="1"/>
        <v>1</v>
      </c>
      <c r="AC7" s="409">
        <f>SUM(J15,H23,AF20,J19,AH14)</f>
        <v>10</v>
      </c>
      <c r="AD7" s="407" t="s">
        <v>2</v>
      </c>
      <c r="AE7" s="409">
        <f>SUM(H15,J23,AH20,H19,AF14)</f>
        <v>3</v>
      </c>
      <c r="AF7" s="622"/>
      <c r="AG7" s="591"/>
      <c r="AH7" s="592"/>
    </row>
    <row r="8" spans="1:34" ht="15.75">
      <c r="A8" s="420">
        <v>5</v>
      </c>
      <c r="B8" s="421" t="s">
        <v>237</v>
      </c>
      <c r="C8" s="384"/>
      <c r="D8" s="3"/>
      <c r="E8" s="411"/>
      <c r="F8" s="422"/>
      <c r="G8" s="423" t="s">
        <v>202</v>
      </c>
      <c r="H8" s="384">
        <f>+V4</f>
        <v>3</v>
      </c>
      <c r="I8" s="407" t="s">
        <v>2</v>
      </c>
      <c r="J8" s="424">
        <f>+T4</f>
        <v>0</v>
      </c>
      <c r="K8" s="384">
        <f>+V5</f>
        <v>3</v>
      </c>
      <c r="L8" s="399" t="s">
        <v>2</v>
      </c>
      <c r="M8" s="424">
        <f>+T5</f>
        <v>1</v>
      </c>
      <c r="N8" s="384">
        <f>+V6</f>
        <v>3</v>
      </c>
      <c r="O8" s="407" t="s">
        <v>2</v>
      </c>
      <c r="P8" s="424">
        <f>+T6</f>
        <v>2</v>
      </c>
      <c r="Q8" s="384">
        <f>+V7</f>
        <v>0</v>
      </c>
      <c r="R8" s="425" t="s">
        <v>2</v>
      </c>
      <c r="S8" s="384">
        <f>+T7</f>
        <v>3</v>
      </c>
      <c r="T8" s="426"/>
      <c r="U8" s="427"/>
      <c r="V8" s="427"/>
      <c r="W8" s="406">
        <f>+H18</f>
        <v>0</v>
      </c>
      <c r="X8" s="407" t="s">
        <v>2</v>
      </c>
      <c r="Y8" s="428">
        <f>+J18</f>
        <v>0</v>
      </c>
      <c r="Z8" s="410">
        <f t="shared" si="0"/>
        <v>3</v>
      </c>
      <c r="AA8" s="407" t="s">
        <v>2</v>
      </c>
      <c r="AB8" s="408">
        <f t="shared" si="1"/>
        <v>1</v>
      </c>
      <c r="AC8" s="409">
        <f>SUM(J14,J24,AH20,H18,AH15)</f>
        <v>9</v>
      </c>
      <c r="AD8" s="407" t="s">
        <v>2</v>
      </c>
      <c r="AE8" s="408">
        <f>SUM(H14,H24,AF20,J18,AF15)</f>
        <v>6</v>
      </c>
      <c r="AF8" s="622"/>
      <c r="AG8" s="591"/>
      <c r="AH8" s="592"/>
    </row>
    <row r="9" spans="1:34" ht="15.75" customHeight="1" thickBot="1">
      <c r="A9" s="429">
        <v>6</v>
      </c>
      <c r="B9" s="430" t="s">
        <v>284</v>
      </c>
      <c r="C9" s="431"/>
      <c r="D9" s="431"/>
      <c r="E9" s="432"/>
      <c r="F9" s="433"/>
      <c r="G9" s="434" t="s">
        <v>284</v>
      </c>
      <c r="H9" s="435">
        <f>+Y4</f>
        <v>0</v>
      </c>
      <c r="I9" s="436" t="s">
        <v>2</v>
      </c>
      <c r="J9" s="437">
        <f>+W4</f>
        <v>0</v>
      </c>
      <c r="K9" s="435">
        <f>+Y5</f>
        <v>0</v>
      </c>
      <c r="L9" s="431" t="s">
        <v>2</v>
      </c>
      <c r="M9" s="437">
        <f>+W5</f>
        <v>0</v>
      </c>
      <c r="N9" s="435">
        <f>+Y6</f>
        <v>0</v>
      </c>
      <c r="O9" s="436" t="s">
        <v>2</v>
      </c>
      <c r="P9" s="438">
        <f>+W6</f>
        <v>0</v>
      </c>
      <c r="Q9" s="439">
        <f>+Y7</f>
        <v>0</v>
      </c>
      <c r="R9" s="436" t="s">
        <v>2</v>
      </c>
      <c r="S9" s="440">
        <f>+W7</f>
        <v>0</v>
      </c>
      <c r="T9" s="439">
        <f>+Y8</f>
        <v>0</v>
      </c>
      <c r="U9" s="436" t="s">
        <v>2</v>
      </c>
      <c r="V9" s="438">
        <f>+W8</f>
        <v>0</v>
      </c>
      <c r="W9" s="441"/>
      <c r="X9" s="442"/>
      <c r="Y9" s="443"/>
      <c r="Z9" s="444">
        <f t="shared" si="0"/>
        <v>0</v>
      </c>
      <c r="AA9" s="436" t="s">
        <v>2</v>
      </c>
      <c r="AB9" s="438">
        <f t="shared" si="1"/>
        <v>0</v>
      </c>
      <c r="AC9" s="440">
        <f>SUM(J13,J23,AH18,J18,AH13)</f>
        <v>0</v>
      </c>
      <c r="AD9" s="436" t="s">
        <v>2</v>
      </c>
      <c r="AE9" s="440">
        <f>SUM(H13,H23,AF18,H18,AF13)</f>
        <v>0</v>
      </c>
      <c r="AF9" s="593"/>
      <c r="AG9" s="623"/>
      <c r="AH9" s="624"/>
    </row>
    <row r="10" spans="1:34" ht="26.25" customHeight="1" thickBot="1">
      <c r="A10" s="90"/>
      <c r="I10" s="382"/>
      <c r="K10" s="90"/>
      <c r="L10" s="90"/>
      <c r="Z10" s="445">
        <f>SUM(Z4:Z9)</f>
        <v>10</v>
      </c>
      <c r="AA10" s="445"/>
      <c r="AB10" s="445">
        <f>SUM(AB4:AB9)</f>
        <v>10</v>
      </c>
      <c r="AC10" s="445">
        <f>SUM(AC4:AC9)</f>
        <v>36</v>
      </c>
      <c r="AD10" s="445"/>
      <c r="AE10" s="445">
        <f>SUM(AE4:AE9)</f>
        <v>36</v>
      </c>
      <c r="AH10" s="446"/>
    </row>
    <row r="11" spans="1:34" ht="15.75" customHeight="1" thickBot="1">
      <c r="A11" s="112"/>
      <c r="B11" s="447"/>
      <c r="C11" s="448"/>
      <c r="D11" s="448"/>
      <c r="E11" s="449" t="s">
        <v>1</v>
      </c>
      <c r="F11" s="449"/>
      <c r="G11" s="449" t="s">
        <v>1</v>
      </c>
      <c r="H11" s="450" t="s">
        <v>3</v>
      </c>
      <c r="I11" s="450"/>
      <c r="J11" s="451"/>
      <c r="K11" s="92"/>
      <c r="L11" s="452"/>
      <c r="M11" s="453"/>
      <c r="N11" s="450"/>
      <c r="O11" s="454"/>
      <c r="P11" s="450"/>
      <c r="Q11" s="450"/>
      <c r="R11" s="450" t="s">
        <v>1</v>
      </c>
      <c r="S11" s="450"/>
      <c r="T11" s="450"/>
      <c r="U11" s="450"/>
      <c r="V11" s="450"/>
      <c r="W11" s="450"/>
      <c r="X11" s="450"/>
      <c r="Y11" s="450"/>
      <c r="Z11" s="450"/>
      <c r="AA11" s="450" t="s">
        <v>1</v>
      </c>
      <c r="AB11" s="450"/>
      <c r="AC11" s="450"/>
      <c r="AD11" s="450"/>
      <c r="AE11" s="450"/>
      <c r="AF11" s="450" t="s">
        <v>3</v>
      </c>
      <c r="AG11" s="450"/>
      <c r="AH11" s="451"/>
    </row>
    <row r="12" spans="1:34" ht="16.5" customHeight="1">
      <c r="A12" s="304"/>
      <c r="B12" s="455" t="s">
        <v>20</v>
      </c>
      <c r="C12" s="90"/>
      <c r="D12" s="90"/>
      <c r="E12" s="90"/>
      <c r="F12" s="90"/>
      <c r="G12" s="90"/>
      <c r="H12" s="90"/>
      <c r="I12" s="90"/>
      <c r="J12" s="456"/>
      <c r="K12" s="304"/>
      <c r="L12" s="446"/>
      <c r="M12" s="455" t="s">
        <v>21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456"/>
    </row>
    <row r="13" spans="1:79" s="384" customFormat="1" ht="15.75">
      <c r="A13" s="112"/>
      <c r="B13" s="457">
        <v>1</v>
      </c>
      <c r="C13" s="458" t="s">
        <v>4</v>
      </c>
      <c r="D13" s="459">
        <v>6</v>
      </c>
      <c r="E13" s="460" t="str">
        <f>+B4</f>
        <v>Steinberg, Fabian</v>
      </c>
      <c r="F13" s="461" t="s">
        <v>4</v>
      </c>
      <c r="G13" s="462" t="str">
        <f>+B9</f>
        <v> </v>
      </c>
      <c r="H13" s="463"/>
      <c r="I13" s="64" t="s">
        <v>2</v>
      </c>
      <c r="J13" s="464"/>
      <c r="K13" s="465"/>
      <c r="L13" s="466"/>
      <c r="M13" s="467">
        <v>3</v>
      </c>
      <c r="N13" s="468" t="s">
        <v>4</v>
      </c>
      <c r="O13" s="469">
        <v>6</v>
      </c>
      <c r="P13" s="460" t="str">
        <f>+B6</f>
        <v>Betz, Justin</v>
      </c>
      <c r="Q13" s="465"/>
      <c r="R13" s="470"/>
      <c r="S13" s="470"/>
      <c r="T13" s="470"/>
      <c r="U13" s="470"/>
      <c r="V13" s="470"/>
      <c r="W13" s="471" t="s">
        <v>4</v>
      </c>
      <c r="X13" s="472" t="str">
        <f>+B9</f>
        <v> </v>
      </c>
      <c r="Y13" s="465"/>
      <c r="Z13" s="473"/>
      <c r="AA13" s="460"/>
      <c r="AB13" s="460"/>
      <c r="AC13" s="460"/>
      <c r="AD13" s="460"/>
      <c r="AE13" s="460"/>
      <c r="AF13" s="474"/>
      <c r="AG13" s="475" t="s">
        <v>2</v>
      </c>
      <c r="AH13" s="464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</row>
    <row r="14" spans="1:79" s="384" customFormat="1" ht="15.75">
      <c r="A14" s="476"/>
      <c r="B14" s="477">
        <v>2</v>
      </c>
      <c r="C14" s="478" t="s">
        <v>4</v>
      </c>
      <c r="D14" s="479">
        <v>5</v>
      </c>
      <c r="E14" s="412" t="str">
        <f>+B5</f>
        <v>Diel, Aron</v>
      </c>
      <c r="F14" s="480" t="s">
        <v>4</v>
      </c>
      <c r="G14" s="413" t="str">
        <f>+B8</f>
        <v>Steinmetz, Ruben</v>
      </c>
      <c r="H14" s="463">
        <v>1</v>
      </c>
      <c r="I14" s="64" t="s">
        <v>2</v>
      </c>
      <c r="J14" s="464">
        <v>3</v>
      </c>
      <c r="K14" s="304"/>
      <c r="L14" s="446"/>
      <c r="M14" s="481">
        <v>2</v>
      </c>
      <c r="N14" s="482" t="s">
        <v>4</v>
      </c>
      <c r="O14" s="483">
        <v>4</v>
      </c>
      <c r="P14" s="412" t="str">
        <f>+B5</f>
        <v>Diel, Aron</v>
      </c>
      <c r="Q14" s="78"/>
      <c r="R14" s="50"/>
      <c r="S14" s="50"/>
      <c r="T14" s="50"/>
      <c r="U14" s="50"/>
      <c r="V14" s="50"/>
      <c r="W14" s="484" t="s">
        <v>4</v>
      </c>
      <c r="X14" s="485" t="str">
        <f>+B7</f>
        <v>Kazmaier, Jakob</v>
      </c>
      <c r="Y14" s="78"/>
      <c r="Z14" s="486"/>
      <c r="AA14" s="412"/>
      <c r="AB14" s="412"/>
      <c r="AC14" s="412"/>
      <c r="AD14" s="412"/>
      <c r="AE14" s="412"/>
      <c r="AF14" s="487">
        <v>0</v>
      </c>
      <c r="AG14" s="488" t="s">
        <v>2</v>
      </c>
      <c r="AH14" s="489">
        <v>3</v>
      </c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</row>
    <row r="15" spans="1:79" s="384" customFormat="1" ht="16.5" thickBot="1">
      <c r="A15" s="112"/>
      <c r="B15" s="490">
        <v>3</v>
      </c>
      <c r="C15" s="491" t="s">
        <v>4</v>
      </c>
      <c r="D15" s="492">
        <v>4</v>
      </c>
      <c r="E15" s="493" t="str">
        <f>+B6</f>
        <v>Betz, Justin</v>
      </c>
      <c r="F15" s="494" t="s">
        <v>4</v>
      </c>
      <c r="G15" s="495" t="str">
        <f>+B7</f>
        <v>Kazmaier, Jakob</v>
      </c>
      <c r="H15" s="496">
        <v>0</v>
      </c>
      <c r="I15" s="58" t="s">
        <v>2</v>
      </c>
      <c r="J15" s="497">
        <v>3</v>
      </c>
      <c r="K15" s="304"/>
      <c r="L15" s="498"/>
      <c r="M15" s="499">
        <v>1</v>
      </c>
      <c r="N15" s="500" t="s">
        <v>4</v>
      </c>
      <c r="O15" s="501">
        <v>5</v>
      </c>
      <c r="P15" s="502" t="str">
        <f>+B4</f>
        <v>Steinberg, Fabian</v>
      </c>
      <c r="Q15" s="502"/>
      <c r="R15" s="502"/>
      <c r="S15" s="502"/>
      <c r="T15" s="502"/>
      <c r="U15" s="502"/>
      <c r="V15" s="502"/>
      <c r="W15" s="503" t="s">
        <v>4</v>
      </c>
      <c r="X15" s="502" t="str">
        <f>+B8</f>
        <v>Steinmetz, Ruben</v>
      </c>
      <c r="Y15" s="502"/>
      <c r="Z15" s="502"/>
      <c r="AA15" s="502"/>
      <c r="AB15" s="502"/>
      <c r="AC15" s="502"/>
      <c r="AD15" s="502"/>
      <c r="AE15" s="504"/>
      <c r="AF15" s="496">
        <v>0</v>
      </c>
      <c r="AG15" s="58" t="s">
        <v>2</v>
      </c>
      <c r="AH15" s="497">
        <v>3</v>
      </c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</row>
    <row r="16" spans="1:79" s="384" customFormat="1" ht="16.5" thickBot="1">
      <c r="A16" s="3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</row>
    <row r="17" spans="1:79" s="511" customFormat="1" ht="16.5" customHeight="1">
      <c r="A17" s="3"/>
      <c r="B17" s="455" t="s">
        <v>22</v>
      </c>
      <c r="C17" s="505"/>
      <c r="D17" s="505"/>
      <c r="E17" s="505"/>
      <c r="F17" s="505"/>
      <c r="G17" s="505"/>
      <c r="H17" s="505"/>
      <c r="I17" s="505"/>
      <c r="J17" s="506"/>
      <c r="K17" s="507"/>
      <c r="L17" s="507"/>
      <c r="M17" s="508" t="s">
        <v>23</v>
      </c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10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</row>
    <row r="18" spans="1:34" ht="15.75">
      <c r="A18" s="3"/>
      <c r="B18" s="457">
        <v>5</v>
      </c>
      <c r="C18" s="458" t="s">
        <v>4</v>
      </c>
      <c r="D18" s="459">
        <v>6</v>
      </c>
      <c r="E18" s="460" t="str">
        <f>+B8</f>
        <v>Steinmetz, Ruben</v>
      </c>
      <c r="F18" s="471" t="s">
        <v>4</v>
      </c>
      <c r="G18" s="460" t="str">
        <f>+B9</f>
        <v> </v>
      </c>
      <c r="H18" s="474"/>
      <c r="I18" s="64" t="s">
        <v>2</v>
      </c>
      <c r="J18" s="512"/>
      <c r="K18" s="304"/>
      <c r="L18" s="304"/>
      <c r="M18" s="513">
        <v>2</v>
      </c>
      <c r="N18" s="514" t="s">
        <v>4</v>
      </c>
      <c r="O18" s="515">
        <v>6</v>
      </c>
      <c r="P18" s="516" t="str">
        <f>+B5</f>
        <v>Diel, Aron</v>
      </c>
      <c r="Q18" s="304"/>
      <c r="R18" s="112"/>
      <c r="S18" s="112"/>
      <c r="T18" s="112"/>
      <c r="U18" s="112"/>
      <c r="V18" s="112"/>
      <c r="W18" s="517" t="s">
        <v>4</v>
      </c>
      <c r="X18" s="3" t="str">
        <f>+B9</f>
        <v> </v>
      </c>
      <c r="Y18" s="304"/>
      <c r="Z18" s="112"/>
      <c r="AA18" s="112"/>
      <c r="AB18" s="112"/>
      <c r="AC18" s="112"/>
      <c r="AD18" s="112"/>
      <c r="AE18" s="112"/>
      <c r="AF18" s="518"/>
      <c r="AG18" s="9" t="s">
        <v>2</v>
      </c>
      <c r="AH18" s="489"/>
    </row>
    <row r="19" spans="1:34" ht="18.75">
      <c r="A19" s="507"/>
      <c r="B19" s="519">
        <v>1</v>
      </c>
      <c r="C19" s="520" t="s">
        <v>4</v>
      </c>
      <c r="D19" s="521">
        <v>4</v>
      </c>
      <c r="E19" s="412" t="str">
        <f>+B4</f>
        <v>Steinberg, Fabian</v>
      </c>
      <c r="F19" s="484" t="s">
        <v>4</v>
      </c>
      <c r="G19" s="412" t="str">
        <f>+B7</f>
        <v>Kazmaier, Jakob</v>
      </c>
      <c r="H19" s="474">
        <v>3</v>
      </c>
      <c r="I19" s="475" t="s">
        <v>2</v>
      </c>
      <c r="J19" s="464">
        <v>1</v>
      </c>
      <c r="K19" s="304"/>
      <c r="L19" s="304"/>
      <c r="M19" s="513">
        <v>1</v>
      </c>
      <c r="N19" s="514" t="s">
        <v>4</v>
      </c>
      <c r="O19" s="515">
        <v>3</v>
      </c>
      <c r="P19" s="522" t="str">
        <f>+B4</f>
        <v>Steinberg, Fabian</v>
      </c>
      <c r="Q19" s="78"/>
      <c r="R19" s="50"/>
      <c r="S19" s="50"/>
      <c r="T19" s="50"/>
      <c r="U19" s="50"/>
      <c r="V19" s="50"/>
      <c r="W19" s="523" t="s">
        <v>4</v>
      </c>
      <c r="X19" s="524" t="str">
        <f>+B6</f>
        <v>Betz, Justin</v>
      </c>
      <c r="Y19" s="78"/>
      <c r="Z19" s="50"/>
      <c r="AA19" s="412"/>
      <c r="AB19" s="412"/>
      <c r="AC19" s="412"/>
      <c r="AD19" s="412"/>
      <c r="AE19" s="412"/>
      <c r="AF19" s="474">
        <v>3</v>
      </c>
      <c r="AG19" s="64" t="s">
        <v>2</v>
      </c>
      <c r="AH19" s="464">
        <v>2</v>
      </c>
    </row>
    <row r="20" spans="1:34" ht="16.5" thickBot="1">
      <c r="A20" s="304"/>
      <c r="B20" s="525">
        <v>2</v>
      </c>
      <c r="C20" s="500" t="s">
        <v>4</v>
      </c>
      <c r="D20" s="526">
        <v>3</v>
      </c>
      <c r="E20" s="493" t="str">
        <f>+B5</f>
        <v>Diel, Aron</v>
      </c>
      <c r="F20" s="89" t="s">
        <v>4</v>
      </c>
      <c r="G20" s="493" t="str">
        <f>+B6</f>
        <v>Betz, Justin</v>
      </c>
      <c r="H20" s="527">
        <v>0</v>
      </c>
      <c r="I20" s="528" t="s">
        <v>2</v>
      </c>
      <c r="J20" s="529">
        <v>3</v>
      </c>
      <c r="K20" s="304"/>
      <c r="L20" s="304"/>
      <c r="M20" s="499">
        <v>4</v>
      </c>
      <c r="N20" s="530" t="s">
        <v>4</v>
      </c>
      <c r="O20" s="531">
        <v>5</v>
      </c>
      <c r="P20" s="532" t="str">
        <f>+B7</f>
        <v>Kazmaier, Jakob</v>
      </c>
      <c r="Q20" s="88"/>
      <c r="R20" s="61"/>
      <c r="S20" s="61"/>
      <c r="T20" s="61"/>
      <c r="U20" s="61"/>
      <c r="V20" s="61"/>
      <c r="W20" s="533" t="s">
        <v>4</v>
      </c>
      <c r="X20" s="502" t="str">
        <f>+B8</f>
        <v>Steinmetz, Ruben</v>
      </c>
      <c r="Y20" s="88"/>
      <c r="Z20" s="61"/>
      <c r="AA20" s="493"/>
      <c r="AB20" s="493"/>
      <c r="AC20" s="493"/>
      <c r="AD20" s="493"/>
      <c r="AE20" s="493"/>
      <c r="AF20" s="527">
        <v>3</v>
      </c>
      <c r="AG20" s="67" t="s">
        <v>2</v>
      </c>
      <c r="AH20" s="529">
        <v>0</v>
      </c>
    </row>
    <row r="21" spans="1:34" ht="16.5" thickBot="1">
      <c r="A21" s="3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</row>
    <row r="22" spans="1:10" ht="16.5" customHeight="1">
      <c r="A22" s="304"/>
      <c r="B22" s="455" t="s">
        <v>24</v>
      </c>
      <c r="C22" s="90"/>
      <c r="D22" s="90"/>
      <c r="E22" s="90"/>
      <c r="F22" s="90"/>
      <c r="G22" s="90"/>
      <c r="H22" s="90"/>
      <c r="I22" s="90"/>
      <c r="J22" s="456"/>
    </row>
    <row r="23" spans="1:10" ht="15.75">
      <c r="A23" s="112"/>
      <c r="B23" s="534">
        <v>4</v>
      </c>
      <c r="C23" s="535" t="s">
        <v>4</v>
      </c>
      <c r="D23" s="536">
        <v>6</v>
      </c>
      <c r="E23" s="460" t="str">
        <f>+B7</f>
        <v>Kazmaier, Jakob</v>
      </c>
      <c r="F23" s="461" t="s">
        <v>4</v>
      </c>
      <c r="G23" s="462" t="str">
        <f>+B9</f>
        <v> </v>
      </c>
      <c r="H23" s="463"/>
      <c r="I23" s="64" t="s">
        <v>2</v>
      </c>
      <c r="J23" s="464"/>
    </row>
    <row r="24" spans="1:10" ht="15.75">
      <c r="A24" s="112"/>
      <c r="B24" s="537">
        <v>3</v>
      </c>
      <c r="C24" s="42" t="s">
        <v>4</v>
      </c>
      <c r="D24" s="538">
        <v>5</v>
      </c>
      <c r="E24" s="412" t="str">
        <f>+B6</f>
        <v>Betz, Justin</v>
      </c>
      <c r="F24" s="480" t="s">
        <v>4</v>
      </c>
      <c r="G24" s="413" t="str">
        <f>+B8</f>
        <v>Steinmetz, Ruben</v>
      </c>
      <c r="H24" s="463">
        <v>2</v>
      </c>
      <c r="I24" s="64" t="s">
        <v>2</v>
      </c>
      <c r="J24" s="464">
        <v>3</v>
      </c>
    </row>
    <row r="25" spans="1:10" ht="16.5" thickBot="1">
      <c r="A25" s="304"/>
      <c r="B25" s="539">
        <v>1</v>
      </c>
      <c r="C25" s="540" t="s">
        <v>4</v>
      </c>
      <c r="D25" s="541">
        <v>2</v>
      </c>
      <c r="E25" s="532" t="str">
        <f>+B4</f>
        <v>Steinberg, Fabian</v>
      </c>
      <c r="F25" s="533" t="s">
        <v>4</v>
      </c>
      <c r="G25" s="502" t="str">
        <f>+B5</f>
        <v>Diel, Aron</v>
      </c>
      <c r="H25" s="527">
        <v>3</v>
      </c>
      <c r="I25" s="67" t="s">
        <v>2</v>
      </c>
      <c r="J25" s="529">
        <v>0</v>
      </c>
    </row>
    <row r="26" ht="12.75">
      <c r="I26" s="382"/>
    </row>
    <row r="28" ht="18.75">
      <c r="B28" s="542" t="s">
        <v>25</v>
      </c>
    </row>
    <row r="29" ht="12.75">
      <c r="I29" s="382"/>
    </row>
    <row r="30" ht="13.5" thickBot="1">
      <c r="I30" s="382"/>
    </row>
    <row r="31" spans="2:30" ht="16.5" thickBot="1">
      <c r="B31" s="543" t="s">
        <v>1</v>
      </c>
      <c r="C31" s="544"/>
      <c r="D31" s="544"/>
      <c r="E31" s="544"/>
      <c r="F31" s="544"/>
      <c r="G31" s="545" t="s">
        <v>17</v>
      </c>
      <c r="H31" s="545"/>
      <c r="I31" s="545"/>
      <c r="J31" s="545"/>
      <c r="K31" s="545"/>
      <c r="L31" s="545"/>
      <c r="M31" s="545"/>
      <c r="N31" s="545"/>
      <c r="O31" s="543"/>
      <c r="P31" s="545" t="s">
        <v>13</v>
      </c>
      <c r="Q31" s="545"/>
      <c r="R31" s="545"/>
      <c r="S31" s="546"/>
      <c r="T31" s="543"/>
      <c r="U31" s="545" t="s">
        <v>14</v>
      </c>
      <c r="V31" s="545"/>
      <c r="W31" s="545"/>
      <c r="X31" s="546"/>
      <c r="Y31" s="619" t="s">
        <v>26</v>
      </c>
      <c r="Z31" s="620"/>
      <c r="AA31" s="621"/>
      <c r="AB31" s="619" t="s">
        <v>15</v>
      </c>
      <c r="AC31" s="620"/>
      <c r="AD31" s="621"/>
    </row>
    <row r="32" spans="2:30" ht="15.75">
      <c r="B32" s="547" t="str">
        <f>$B$7</f>
        <v>Kazmaier, Jakob</v>
      </c>
      <c r="C32" s="131"/>
      <c r="D32" s="131"/>
      <c r="E32" s="131"/>
      <c r="F32" s="131"/>
      <c r="G32" s="290" t="str">
        <f>$G$7</f>
        <v>TSG Heilbronn</v>
      </c>
      <c r="H32" s="131"/>
      <c r="I32" s="131"/>
      <c r="J32" s="131"/>
      <c r="K32" s="131"/>
      <c r="L32" s="131"/>
      <c r="M32" s="131"/>
      <c r="N32" s="131"/>
      <c r="O32" s="548"/>
      <c r="P32" s="549">
        <f>$Z$7</f>
        <v>3</v>
      </c>
      <c r="Q32" s="550" t="s">
        <v>2</v>
      </c>
      <c r="R32" s="549">
        <f>$AB$7</f>
        <v>1</v>
      </c>
      <c r="S32" s="551"/>
      <c r="T32" s="552">
        <f>$AC$7</f>
        <v>10</v>
      </c>
      <c r="U32" s="553"/>
      <c r="V32" s="550" t="s">
        <v>2</v>
      </c>
      <c r="W32" s="554">
        <f>$AE$7</f>
        <v>3</v>
      </c>
      <c r="X32" s="555"/>
      <c r="Y32" s="131"/>
      <c r="Z32" s="556">
        <f aca="true" t="shared" si="2" ref="Z32:Z37">SUM(T32-W32)</f>
        <v>7</v>
      </c>
      <c r="AA32" s="557"/>
      <c r="AB32" s="558"/>
      <c r="AC32" s="559">
        <v>1</v>
      </c>
      <c r="AD32" s="446"/>
    </row>
    <row r="33" spans="2:32" ht="15.75">
      <c r="B33" s="560" t="str">
        <f>$B$4</f>
        <v>Steinberg, Fabian</v>
      </c>
      <c r="C33" s="78"/>
      <c r="D33" s="78"/>
      <c r="E33" s="78"/>
      <c r="F33" s="78"/>
      <c r="G33" s="275" t="str">
        <f>$G$4</f>
        <v>TSV Untereisesheim</v>
      </c>
      <c r="H33" s="78"/>
      <c r="I33" s="78"/>
      <c r="J33" s="78"/>
      <c r="K33" s="78"/>
      <c r="L33" s="78"/>
      <c r="M33" s="78"/>
      <c r="N33" s="78"/>
      <c r="O33" s="561"/>
      <c r="P33" s="562">
        <f>$Z$4</f>
        <v>3</v>
      </c>
      <c r="Q33" s="563" t="s">
        <v>2</v>
      </c>
      <c r="R33" s="562">
        <f>$AB$4</f>
        <v>1</v>
      </c>
      <c r="S33" s="564"/>
      <c r="T33" s="565">
        <f>$AC$4</f>
        <v>9</v>
      </c>
      <c r="U33" s="566"/>
      <c r="V33" s="563" t="s">
        <v>2</v>
      </c>
      <c r="W33" s="567">
        <f>$AE$4</f>
        <v>6</v>
      </c>
      <c r="X33" s="568"/>
      <c r="Y33" s="78"/>
      <c r="Z33" s="569">
        <f t="shared" si="2"/>
        <v>3</v>
      </c>
      <c r="AA33" s="570"/>
      <c r="AB33" s="558"/>
      <c r="AC33" s="559">
        <v>3</v>
      </c>
      <c r="AD33" s="446"/>
      <c r="AF33" s="594"/>
    </row>
    <row r="34" spans="2:30" ht="15.75">
      <c r="B34" s="547" t="str">
        <f>$B$8</f>
        <v>Steinmetz, Ruben</v>
      </c>
      <c r="C34" s="131"/>
      <c r="D34" s="131"/>
      <c r="E34" s="288"/>
      <c r="F34" s="131"/>
      <c r="G34" s="290" t="str">
        <f>$G$8</f>
        <v>SV Sülzbach</v>
      </c>
      <c r="H34" s="131"/>
      <c r="I34" s="131"/>
      <c r="J34" s="131"/>
      <c r="K34" s="131"/>
      <c r="L34" s="131"/>
      <c r="M34" s="131"/>
      <c r="N34" s="131"/>
      <c r="O34" s="548"/>
      <c r="P34" s="549">
        <f>$Z$8</f>
        <v>3</v>
      </c>
      <c r="Q34" s="550" t="s">
        <v>2</v>
      </c>
      <c r="R34" s="549">
        <f>$AB$8</f>
        <v>1</v>
      </c>
      <c r="S34" s="551"/>
      <c r="T34" s="552">
        <f>$AC$8</f>
        <v>9</v>
      </c>
      <c r="U34" s="553"/>
      <c r="V34" s="550" t="s">
        <v>2</v>
      </c>
      <c r="W34" s="554">
        <f>$AE$8</f>
        <v>6</v>
      </c>
      <c r="X34" s="555"/>
      <c r="Y34" s="131"/>
      <c r="Z34" s="556">
        <f t="shared" si="2"/>
        <v>3</v>
      </c>
      <c r="AA34" s="557"/>
      <c r="AB34" s="558"/>
      <c r="AC34" s="559">
        <v>2</v>
      </c>
      <c r="AD34" s="446"/>
    </row>
    <row r="35" spans="2:30" ht="15.75">
      <c r="B35" s="547" t="str">
        <f>$B$6</f>
        <v>Betz, Justin</v>
      </c>
      <c r="C35" s="131"/>
      <c r="D35" s="131"/>
      <c r="E35" s="131"/>
      <c r="F35" s="131"/>
      <c r="G35" s="290" t="str">
        <f>$G$6</f>
        <v>TSV Erlenbach</v>
      </c>
      <c r="H35" s="131"/>
      <c r="I35" s="131"/>
      <c r="J35" s="131"/>
      <c r="K35" s="131"/>
      <c r="L35" s="131"/>
      <c r="M35" s="131"/>
      <c r="N35" s="131"/>
      <c r="O35" s="548"/>
      <c r="P35" s="549">
        <f>$Z$6</f>
        <v>1</v>
      </c>
      <c r="Q35" s="550" t="s">
        <v>2</v>
      </c>
      <c r="R35" s="549">
        <f>$AB$6</f>
        <v>3</v>
      </c>
      <c r="S35" s="551"/>
      <c r="T35" s="552">
        <f>$AC$6</f>
        <v>7</v>
      </c>
      <c r="U35" s="553"/>
      <c r="V35" s="550" t="s">
        <v>2</v>
      </c>
      <c r="W35" s="554">
        <f>$AE$6</f>
        <v>9</v>
      </c>
      <c r="X35" s="555"/>
      <c r="Y35" s="131"/>
      <c r="Z35" s="556">
        <f t="shared" si="2"/>
        <v>-2</v>
      </c>
      <c r="AA35" s="557"/>
      <c r="AB35" s="558"/>
      <c r="AC35" s="559">
        <v>4</v>
      </c>
      <c r="AD35" s="446"/>
    </row>
    <row r="36" spans="2:30" ht="15.75">
      <c r="B36" s="547" t="str">
        <f>$B$5</f>
        <v>Diel, Aron</v>
      </c>
      <c r="C36" s="131"/>
      <c r="D36" s="131"/>
      <c r="E36" s="131"/>
      <c r="F36" s="131"/>
      <c r="G36" s="290" t="str">
        <f>$G$5</f>
        <v>TGV E. Beilstein</v>
      </c>
      <c r="H36" s="131"/>
      <c r="I36" s="131"/>
      <c r="J36" s="131"/>
      <c r="K36" s="131"/>
      <c r="L36" s="131"/>
      <c r="M36" s="131"/>
      <c r="N36" s="131"/>
      <c r="O36" s="548"/>
      <c r="P36" s="549">
        <f>$Z$5</f>
        <v>0</v>
      </c>
      <c r="Q36" s="550" t="s">
        <v>2</v>
      </c>
      <c r="R36" s="549">
        <f>$AB$5</f>
        <v>4</v>
      </c>
      <c r="S36" s="551"/>
      <c r="T36" s="552">
        <f>$AC$5</f>
        <v>1</v>
      </c>
      <c r="U36" s="553"/>
      <c r="V36" s="550" t="s">
        <v>2</v>
      </c>
      <c r="W36" s="554">
        <f>$AE$5</f>
        <v>12</v>
      </c>
      <c r="X36" s="555"/>
      <c r="Y36" s="131"/>
      <c r="Z36" s="556">
        <f t="shared" si="2"/>
        <v>-11</v>
      </c>
      <c r="AA36" s="557"/>
      <c r="AB36" s="558"/>
      <c r="AC36" s="559">
        <v>5</v>
      </c>
      <c r="AD36" s="446"/>
    </row>
    <row r="37" spans="2:30" ht="16.5" thickBot="1">
      <c r="B37" s="571" t="str">
        <f>$B$9</f>
        <v> </v>
      </c>
      <c r="C37" s="88"/>
      <c r="D37" s="88"/>
      <c r="E37" s="88"/>
      <c r="F37" s="88"/>
      <c r="G37" s="271" t="str">
        <f>$G$9</f>
        <v> </v>
      </c>
      <c r="H37" s="88"/>
      <c r="I37" s="88"/>
      <c r="J37" s="88"/>
      <c r="K37" s="88"/>
      <c r="L37" s="88"/>
      <c r="M37" s="88"/>
      <c r="N37" s="88"/>
      <c r="O37" s="81"/>
      <c r="P37" s="572">
        <f>$Z$9</f>
        <v>0</v>
      </c>
      <c r="Q37" s="573" t="s">
        <v>2</v>
      </c>
      <c r="R37" s="572">
        <f>$AB$9</f>
        <v>0</v>
      </c>
      <c r="S37" s="574"/>
      <c r="T37" s="575">
        <f>$AC$9</f>
        <v>0</v>
      </c>
      <c r="U37" s="576"/>
      <c r="V37" s="573" t="s">
        <v>2</v>
      </c>
      <c r="W37" s="577">
        <f>$AE$9</f>
        <v>0</v>
      </c>
      <c r="X37" s="578"/>
      <c r="Y37" s="88"/>
      <c r="Z37" s="579">
        <f t="shared" si="2"/>
        <v>0</v>
      </c>
      <c r="AA37" s="580"/>
      <c r="AB37" s="81"/>
      <c r="AC37" s="572">
        <v>6</v>
      </c>
      <c r="AD37" s="581"/>
    </row>
    <row r="38" spans="15:24" ht="16.5" thickBot="1">
      <c r="O38" s="582">
        <f>SUM(P32:P37)</f>
        <v>10</v>
      </c>
      <c r="P38" s="583"/>
      <c r="Q38" s="584" t="s">
        <v>2</v>
      </c>
      <c r="R38" s="585">
        <f>SUM(R32:R37)</f>
        <v>10</v>
      </c>
      <c r="S38" s="586"/>
      <c r="T38" s="582">
        <f>SUM(T32:T37)</f>
        <v>36</v>
      </c>
      <c r="U38" s="585"/>
      <c r="V38" s="573" t="s">
        <v>2</v>
      </c>
      <c r="W38" s="585">
        <f>SUM(W32:W37)</f>
        <v>36</v>
      </c>
      <c r="X38" s="586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Roth</cp:lastModifiedBy>
  <cp:lastPrinted>2007-01-13T13:39:14Z</cp:lastPrinted>
  <dcterms:created xsi:type="dcterms:W3CDTF">1998-10-03T12:20:46Z</dcterms:created>
  <dcterms:modified xsi:type="dcterms:W3CDTF">2007-01-15T21:05:45Z</dcterms:modified>
  <cp:category/>
  <cp:version/>
  <cp:contentType/>
  <cp:contentStatus/>
</cp:coreProperties>
</file>